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375" windowWidth="27600" windowHeight="1410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Rekapitulace!$G$18</definedName>
    <definedName name="Dodavka0">Položky!#REF!</definedName>
    <definedName name="HSV">Rekapitulace!$E$18</definedName>
    <definedName name="HSV0">Položky!#REF!</definedName>
    <definedName name="HZS">Rekapitulace!$I$18</definedName>
    <definedName name="HZS0">Položky!#REF!</definedName>
    <definedName name="JKSO">'Krycí list'!$G$2</definedName>
    <definedName name="MJ">'Krycí list'!$G$5</definedName>
    <definedName name="Mont">Rekapitulace!$H$18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Položky!$A$1:$G$198</definedName>
    <definedName name="_xlnm.Print_Area" localSheetId="1">Rekapitulace!$A$1:$I$28</definedName>
    <definedName name="PocetMJ">'Krycí list'!$G$6</definedName>
    <definedName name="Poznamka">'Krycí list'!$B$37</definedName>
    <definedName name="Projektant">'Krycí list'!$C$8</definedName>
    <definedName name="PSV">Rekapitulace!$F$18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D18" i="1"/>
  <c r="D17"/>
  <c r="D16"/>
  <c r="D15"/>
  <c r="BE197" i="3"/>
  <c r="BD197"/>
  <c r="BC197"/>
  <c r="BA197"/>
  <c r="G197"/>
  <c r="BB197" s="1"/>
  <c r="BE196"/>
  <c r="BD196"/>
  <c r="BC196"/>
  <c r="BA196"/>
  <c r="BA198" s="1"/>
  <c r="E17" i="2" s="1"/>
  <c r="G196" i="3"/>
  <c r="BB196" s="1"/>
  <c r="BB198" s="1"/>
  <c r="F17" i="2" s="1"/>
  <c r="B17"/>
  <c r="A17"/>
  <c r="BE198" i="3"/>
  <c r="I17" i="2" s="1"/>
  <c r="BD198" i="3"/>
  <c r="H17" i="2" s="1"/>
  <c r="BC198" i="3"/>
  <c r="G17" i="2" s="1"/>
  <c r="G198" i="3"/>
  <c r="C198"/>
  <c r="BE193"/>
  <c r="BD193"/>
  <c r="BC193"/>
  <c r="BA193"/>
  <c r="BA194" s="1"/>
  <c r="E16" i="2" s="1"/>
  <c r="G193" i="3"/>
  <c r="BB193" s="1"/>
  <c r="BE192"/>
  <c r="BE194" s="1"/>
  <c r="I16" i="2" s="1"/>
  <c r="BD192" i="3"/>
  <c r="BC192"/>
  <c r="BC194" s="1"/>
  <c r="G16" i="2" s="1"/>
  <c r="BA192" i="3"/>
  <c r="G192"/>
  <c r="BB192" s="1"/>
  <c r="BB194" s="1"/>
  <c r="F16" i="2" s="1"/>
  <c r="B16"/>
  <c r="A16"/>
  <c r="C194" i="3"/>
  <c r="BE189"/>
  <c r="BD189"/>
  <c r="BC189"/>
  <c r="BA189"/>
  <c r="G189"/>
  <c r="BB189" s="1"/>
  <c r="BE184"/>
  <c r="BD184"/>
  <c r="BC184"/>
  <c r="BA184"/>
  <c r="G184"/>
  <c r="BB184" s="1"/>
  <c r="BE183"/>
  <c r="BD183"/>
  <c r="BC183"/>
  <c r="BA183"/>
  <c r="G183"/>
  <c r="BB183" s="1"/>
  <c r="BE182"/>
  <c r="BD182"/>
  <c r="BC182"/>
  <c r="BA182"/>
  <c r="G182"/>
  <c r="BB182" s="1"/>
  <c r="BE181"/>
  <c r="BD181"/>
  <c r="BC181"/>
  <c r="BA181"/>
  <c r="G181"/>
  <c r="BB181" s="1"/>
  <c r="BE180"/>
  <c r="BD180"/>
  <c r="BC180"/>
  <c r="BC190" s="1"/>
  <c r="G15" i="2" s="1"/>
  <c r="BA180" i="3"/>
  <c r="G180"/>
  <c r="BB180" s="1"/>
  <c r="BE179"/>
  <c r="BD179"/>
  <c r="BC179"/>
  <c r="BA179"/>
  <c r="G179"/>
  <c r="BB179" s="1"/>
  <c r="BE178"/>
  <c r="BD178"/>
  <c r="BC178"/>
  <c r="BA178"/>
  <c r="G178"/>
  <c r="BB178" s="1"/>
  <c r="BE177"/>
  <c r="BD177"/>
  <c r="BC177"/>
  <c r="BA177"/>
  <c r="BA190" s="1"/>
  <c r="E15" i="2" s="1"/>
  <c r="G177" i="3"/>
  <c r="BB177" s="1"/>
  <c r="B15" i="2"/>
  <c r="A15"/>
  <c r="BE190" i="3"/>
  <c r="I15" i="2" s="1"/>
  <c r="C190" i="3"/>
  <c r="BE174"/>
  <c r="BD174"/>
  <c r="BC174"/>
  <c r="BA174"/>
  <c r="G174"/>
  <c r="BB174" s="1"/>
  <c r="BE173"/>
  <c r="BD173"/>
  <c r="BC173"/>
  <c r="BA173"/>
  <c r="G173"/>
  <c r="BB173" s="1"/>
  <c r="BE172"/>
  <c r="BD172"/>
  <c r="BC172"/>
  <c r="BA172"/>
  <c r="G172"/>
  <c r="BB172" s="1"/>
  <c r="BE171"/>
  <c r="BD171"/>
  <c r="BC171"/>
  <c r="BA171"/>
  <c r="G171"/>
  <c r="BB171" s="1"/>
  <c r="BE170"/>
  <c r="BD170"/>
  <c r="BC170"/>
  <c r="BA170"/>
  <c r="G170"/>
  <c r="BB170" s="1"/>
  <c r="BE169"/>
  <c r="BD169"/>
  <c r="BC169"/>
  <c r="BA169"/>
  <c r="G169"/>
  <c r="BB169" s="1"/>
  <c r="BE168"/>
  <c r="BD168"/>
  <c r="BC168"/>
  <c r="BA168"/>
  <c r="G168"/>
  <c r="BB168" s="1"/>
  <c r="BE167"/>
  <c r="BD167"/>
  <c r="BC167"/>
  <c r="BA167"/>
  <c r="G167"/>
  <c r="BB167" s="1"/>
  <c r="BE166"/>
  <c r="BD166"/>
  <c r="BC166"/>
  <c r="BA166"/>
  <c r="G166"/>
  <c r="BB166" s="1"/>
  <c r="BE165"/>
  <c r="BD165"/>
  <c r="BC165"/>
  <c r="BA165"/>
  <c r="G165"/>
  <c r="BB165" s="1"/>
  <c r="BE164"/>
  <c r="BD164"/>
  <c r="BC164"/>
  <c r="BA164"/>
  <c r="G164"/>
  <c r="BB164" s="1"/>
  <c r="BE163"/>
  <c r="BD163"/>
  <c r="BC163"/>
  <c r="BA163"/>
  <c r="G163"/>
  <c r="BB163" s="1"/>
  <c r="BE162"/>
  <c r="BD162"/>
  <c r="BC162"/>
  <c r="BA162"/>
  <c r="G162"/>
  <c r="BB162" s="1"/>
  <c r="BE161"/>
  <c r="BD161"/>
  <c r="BC161"/>
  <c r="BA161"/>
  <c r="G161"/>
  <c r="BB161" s="1"/>
  <c r="BE160"/>
  <c r="BD160"/>
  <c r="BC160"/>
  <c r="BA160"/>
  <c r="G160"/>
  <c r="BB160" s="1"/>
  <c r="BE159"/>
  <c r="BD159"/>
  <c r="BC159"/>
  <c r="BA159"/>
  <c r="G159"/>
  <c r="BB159" s="1"/>
  <c r="BE158"/>
  <c r="BD158"/>
  <c r="BC158"/>
  <c r="BA158"/>
  <c r="G158"/>
  <c r="BB158" s="1"/>
  <c r="BE157"/>
  <c r="BD157"/>
  <c r="BC157"/>
  <c r="BA157"/>
  <c r="G157"/>
  <c r="BB157" s="1"/>
  <c r="BE156"/>
  <c r="BD156"/>
  <c r="BC156"/>
  <c r="BA156"/>
  <c r="G156"/>
  <c r="BB156" s="1"/>
  <c r="BE155"/>
  <c r="BD155"/>
  <c r="BC155"/>
  <c r="BA155"/>
  <c r="G155"/>
  <c r="BB155" s="1"/>
  <c r="BE154"/>
  <c r="BD154"/>
  <c r="BC154"/>
  <c r="BA154"/>
  <c r="G154"/>
  <c r="BB154" s="1"/>
  <c r="BE153"/>
  <c r="BD153"/>
  <c r="BC153"/>
  <c r="BA153"/>
  <c r="G153"/>
  <c r="BB153" s="1"/>
  <c r="BE152"/>
  <c r="BD152"/>
  <c r="BC152"/>
  <c r="BA152"/>
  <c r="G152"/>
  <c r="BB152" s="1"/>
  <c r="BE151"/>
  <c r="BD151"/>
  <c r="BC151"/>
  <c r="BA151"/>
  <c r="G151"/>
  <c r="BB151" s="1"/>
  <c r="BE150"/>
  <c r="BD150"/>
  <c r="BC150"/>
  <c r="BA150"/>
  <c r="G150"/>
  <c r="BB150" s="1"/>
  <c r="BE149"/>
  <c r="BD149"/>
  <c r="BC149"/>
  <c r="BA149"/>
  <c r="G149"/>
  <c r="BB149" s="1"/>
  <c r="BE148"/>
  <c r="BD148"/>
  <c r="BC148"/>
  <c r="BA148"/>
  <c r="G148"/>
  <c r="BB148" s="1"/>
  <c r="BE147"/>
  <c r="BD147"/>
  <c r="BC147"/>
  <c r="BA147"/>
  <c r="G147"/>
  <c r="BB147" s="1"/>
  <c r="BE146"/>
  <c r="BD146"/>
  <c r="BC146"/>
  <c r="BA146"/>
  <c r="G146"/>
  <c r="BB146" s="1"/>
  <c r="BE145"/>
  <c r="BD145"/>
  <c r="BC145"/>
  <c r="BA145"/>
  <c r="G145"/>
  <c r="BB145" s="1"/>
  <c r="BE144"/>
  <c r="BD144"/>
  <c r="BC144"/>
  <c r="BA144"/>
  <c r="G144"/>
  <c r="BB144" s="1"/>
  <c r="BE143"/>
  <c r="BD143"/>
  <c r="BC143"/>
  <c r="BA143"/>
  <c r="G143"/>
  <c r="BB143" s="1"/>
  <c r="BE142"/>
  <c r="BD142"/>
  <c r="BC142"/>
  <c r="BA142"/>
  <c r="G142"/>
  <c r="BB142" s="1"/>
  <c r="BE141"/>
  <c r="BD141"/>
  <c r="BC141"/>
  <c r="BA141"/>
  <c r="G141"/>
  <c r="BB141" s="1"/>
  <c r="BE140"/>
  <c r="BD140"/>
  <c r="BC140"/>
  <c r="BA140"/>
  <c r="G140"/>
  <c r="BB140" s="1"/>
  <c r="BE139"/>
  <c r="BD139"/>
  <c r="BC139"/>
  <c r="BA139"/>
  <c r="G139"/>
  <c r="BB139" s="1"/>
  <c r="BE138"/>
  <c r="BD138"/>
  <c r="BC138"/>
  <c r="BA138"/>
  <c r="G138"/>
  <c r="BB138" s="1"/>
  <c r="BE137"/>
  <c r="BD137"/>
  <c r="BC137"/>
  <c r="BA137"/>
  <c r="G137"/>
  <c r="BB137" s="1"/>
  <c r="BE136"/>
  <c r="BD136"/>
  <c r="BC136"/>
  <c r="BA136"/>
  <c r="G136"/>
  <c r="BB136" s="1"/>
  <c r="BE135"/>
  <c r="BD135"/>
  <c r="BC135"/>
  <c r="BA135"/>
  <c r="G135"/>
  <c r="BB135" s="1"/>
  <c r="BE134"/>
  <c r="BD134"/>
  <c r="BC134"/>
  <c r="BA134"/>
  <c r="G134"/>
  <c r="BB134" s="1"/>
  <c r="BE133"/>
  <c r="BD133"/>
  <c r="BC133"/>
  <c r="BA133"/>
  <c r="G133"/>
  <c r="BB133" s="1"/>
  <c r="BE132"/>
  <c r="BD132"/>
  <c r="BC132"/>
  <c r="BA132"/>
  <c r="G132"/>
  <c r="BB132" s="1"/>
  <c r="BE131"/>
  <c r="BD131"/>
  <c r="BC131"/>
  <c r="BA131"/>
  <c r="G131"/>
  <c r="BB131" s="1"/>
  <c r="BE130"/>
  <c r="BD130"/>
  <c r="BC130"/>
  <c r="BA130"/>
  <c r="G130"/>
  <c r="BB130" s="1"/>
  <c r="BE129"/>
  <c r="BD129"/>
  <c r="BC129"/>
  <c r="BA129"/>
  <c r="G129"/>
  <c r="BB129" s="1"/>
  <c r="BE128"/>
  <c r="BD128"/>
  <c r="BC128"/>
  <c r="BA128"/>
  <c r="G128"/>
  <c r="BB128" s="1"/>
  <c r="BE127"/>
  <c r="BD127"/>
  <c r="BC127"/>
  <c r="BA127"/>
  <c r="G127"/>
  <c r="BB127" s="1"/>
  <c r="BE126"/>
  <c r="BD126"/>
  <c r="BC126"/>
  <c r="BA126"/>
  <c r="G126"/>
  <c r="BB126" s="1"/>
  <c r="BE125"/>
  <c r="BD125"/>
  <c r="BC125"/>
  <c r="BA125"/>
  <c r="G125"/>
  <c r="BB125" s="1"/>
  <c r="BE124"/>
  <c r="BD124"/>
  <c r="BC124"/>
  <c r="BA124"/>
  <c r="G124"/>
  <c r="BB124" s="1"/>
  <c r="BE123"/>
  <c r="BD123"/>
  <c r="BC123"/>
  <c r="BA123"/>
  <c r="G123"/>
  <c r="BB123" s="1"/>
  <c r="BE122"/>
  <c r="BD122"/>
  <c r="BC122"/>
  <c r="BA122"/>
  <c r="G122"/>
  <c r="BB122" s="1"/>
  <c r="BE121"/>
  <c r="BD121"/>
  <c r="BC121"/>
  <c r="BA121"/>
  <c r="G121"/>
  <c r="BB121" s="1"/>
  <c r="BE120"/>
  <c r="BD120"/>
  <c r="BC120"/>
  <c r="BA120"/>
  <c r="G120"/>
  <c r="BB120" s="1"/>
  <c r="BE119"/>
  <c r="BD119"/>
  <c r="BC119"/>
  <c r="BA119"/>
  <c r="G119"/>
  <c r="BB119" s="1"/>
  <c r="BE118"/>
  <c r="BD118"/>
  <c r="BD175" s="1"/>
  <c r="H14" i="2" s="1"/>
  <c r="BC118" i="3"/>
  <c r="BA118"/>
  <c r="G118"/>
  <c r="BB118" s="1"/>
  <c r="BB175" s="1"/>
  <c r="F14" i="2" s="1"/>
  <c r="B14"/>
  <c r="A14"/>
  <c r="BE175" i="3"/>
  <c r="I14" i="2" s="1"/>
  <c r="BC175" i="3"/>
  <c r="G14" i="2" s="1"/>
  <c r="BA175" i="3"/>
  <c r="E14" i="2" s="1"/>
  <c r="C175" i="3"/>
  <c r="BE115"/>
  <c r="BD115"/>
  <c r="BC115"/>
  <c r="BA115"/>
  <c r="G115"/>
  <c r="BB115" s="1"/>
  <c r="BE114"/>
  <c r="BD114"/>
  <c r="BC114"/>
  <c r="BC116" s="1"/>
  <c r="G13" i="2" s="1"/>
  <c r="BA114" i="3"/>
  <c r="G114"/>
  <c r="BB114" s="1"/>
  <c r="BE113"/>
  <c r="BD113"/>
  <c r="BD116" s="1"/>
  <c r="H13" i="2" s="1"/>
  <c r="BC113" i="3"/>
  <c r="BA113"/>
  <c r="G113"/>
  <c r="BB113" s="1"/>
  <c r="B13" i="2"/>
  <c r="A13"/>
  <c r="BE116" i="3"/>
  <c r="I13" i="2" s="1"/>
  <c r="BA116" i="3"/>
  <c r="E13" i="2" s="1"/>
  <c r="C116" i="3"/>
  <c r="BE110"/>
  <c r="BD110"/>
  <c r="BC110"/>
  <c r="BA110"/>
  <c r="G110"/>
  <c r="BB110" s="1"/>
  <c r="BE109"/>
  <c r="BD109"/>
  <c r="BC109"/>
  <c r="BA109"/>
  <c r="G109"/>
  <c r="BB109" s="1"/>
  <c r="BE108"/>
  <c r="BD108"/>
  <c r="BC108"/>
  <c r="BA108"/>
  <c r="G108"/>
  <c r="BB108" s="1"/>
  <c r="BE107"/>
  <c r="BD107"/>
  <c r="BC107"/>
  <c r="BA107"/>
  <c r="G107"/>
  <c r="BB107" s="1"/>
  <c r="BE106"/>
  <c r="BD106"/>
  <c r="BC106"/>
  <c r="BA106"/>
  <c r="G106"/>
  <c r="BB106" s="1"/>
  <c r="BE105"/>
  <c r="BD105"/>
  <c r="BC105"/>
  <c r="BA105"/>
  <c r="G105"/>
  <c r="BB105" s="1"/>
  <c r="BE104"/>
  <c r="BD104"/>
  <c r="BC104"/>
  <c r="BA104"/>
  <c r="G104"/>
  <c r="BB104" s="1"/>
  <c r="BE103"/>
  <c r="BD103"/>
  <c r="BC103"/>
  <c r="BA103"/>
  <c r="G103"/>
  <c r="BB103" s="1"/>
  <c r="BE102"/>
  <c r="BD102"/>
  <c r="BC102"/>
  <c r="BA102"/>
  <c r="G102"/>
  <c r="BB102" s="1"/>
  <c r="BE101"/>
  <c r="BD101"/>
  <c r="BC101"/>
  <c r="BA101"/>
  <c r="G101"/>
  <c r="BB101" s="1"/>
  <c r="BE100"/>
  <c r="BD100"/>
  <c r="BC100"/>
  <c r="BA100"/>
  <c r="G100"/>
  <c r="BB100" s="1"/>
  <c r="BE99"/>
  <c r="BD99"/>
  <c r="BC99"/>
  <c r="BA99"/>
  <c r="G99"/>
  <c r="BB99" s="1"/>
  <c r="BE98"/>
  <c r="BD98"/>
  <c r="BC98"/>
  <c r="BA98"/>
  <c r="G98"/>
  <c r="BB98" s="1"/>
  <c r="BE97"/>
  <c r="BD97"/>
  <c r="BC97"/>
  <c r="BA97"/>
  <c r="G97"/>
  <c r="BB97" s="1"/>
  <c r="BE96"/>
  <c r="BD96"/>
  <c r="BC96"/>
  <c r="BA96"/>
  <c r="G96"/>
  <c r="BB96" s="1"/>
  <c r="BE95"/>
  <c r="BD95"/>
  <c r="BC95"/>
  <c r="BA95"/>
  <c r="G95"/>
  <c r="BB95" s="1"/>
  <c r="BE94"/>
  <c r="BD94"/>
  <c r="BC94"/>
  <c r="BA94"/>
  <c r="G94"/>
  <c r="BB94" s="1"/>
  <c r="BE93"/>
  <c r="BD93"/>
  <c r="BC93"/>
  <c r="BA93"/>
  <c r="G93"/>
  <c r="BB93" s="1"/>
  <c r="BE92"/>
  <c r="BD92"/>
  <c r="BC92"/>
  <c r="BA92"/>
  <c r="G92"/>
  <c r="BB92" s="1"/>
  <c r="BE91"/>
  <c r="BD91"/>
  <c r="BC91"/>
  <c r="BA91"/>
  <c r="G91"/>
  <c r="BB91" s="1"/>
  <c r="BE90"/>
  <c r="BD90"/>
  <c r="BC90"/>
  <c r="BA90"/>
  <c r="G90"/>
  <c r="BB90" s="1"/>
  <c r="BE89"/>
  <c r="BD89"/>
  <c r="BC89"/>
  <c r="BA89"/>
  <c r="G89"/>
  <c r="BB89" s="1"/>
  <c r="BE88"/>
  <c r="BD88"/>
  <c r="BC88"/>
  <c r="BA88"/>
  <c r="G88"/>
  <c r="BB88" s="1"/>
  <c r="BE87"/>
  <c r="BD87"/>
  <c r="BC87"/>
  <c r="BA87"/>
  <c r="G87"/>
  <c r="BB87" s="1"/>
  <c r="BE86"/>
  <c r="BD86"/>
  <c r="BC86"/>
  <c r="BA86"/>
  <c r="G86"/>
  <c r="BB86" s="1"/>
  <c r="BE85"/>
  <c r="BD85"/>
  <c r="BC85"/>
  <c r="BA85"/>
  <c r="G85"/>
  <c r="BB85" s="1"/>
  <c r="BE84"/>
  <c r="BD84"/>
  <c r="BC84"/>
  <c r="BA84"/>
  <c r="G84"/>
  <c r="BB84" s="1"/>
  <c r="BE83"/>
  <c r="BD83"/>
  <c r="BC83"/>
  <c r="BA83"/>
  <c r="G83"/>
  <c r="BB83" s="1"/>
  <c r="BE82"/>
  <c r="BD82"/>
  <c r="BC82"/>
  <c r="BA82"/>
  <c r="G82"/>
  <c r="BB82" s="1"/>
  <c r="BE81"/>
  <c r="BD81"/>
  <c r="BC81"/>
  <c r="BA81"/>
  <c r="G81"/>
  <c r="BB81" s="1"/>
  <c r="BE80"/>
  <c r="BD80"/>
  <c r="BC80"/>
  <c r="BA80"/>
  <c r="G80"/>
  <c r="BB80" s="1"/>
  <c r="BE79"/>
  <c r="BD79"/>
  <c r="BC79"/>
  <c r="BA79"/>
  <c r="G79"/>
  <c r="BB79" s="1"/>
  <c r="BE78"/>
  <c r="BD78"/>
  <c r="BC78"/>
  <c r="BA78"/>
  <c r="G78"/>
  <c r="BB78" s="1"/>
  <c r="BE77"/>
  <c r="BD77"/>
  <c r="BC77"/>
  <c r="BA77"/>
  <c r="G77"/>
  <c r="BB77" s="1"/>
  <c r="BE76"/>
  <c r="BD76"/>
  <c r="BC76"/>
  <c r="BA76"/>
  <c r="G76"/>
  <c r="BB76" s="1"/>
  <c r="BE75"/>
  <c r="BD75"/>
  <c r="BC75"/>
  <c r="BA75"/>
  <c r="G75"/>
  <c r="BB75" s="1"/>
  <c r="BE74"/>
  <c r="BD74"/>
  <c r="BC74"/>
  <c r="BA74"/>
  <c r="G74"/>
  <c r="BB74" s="1"/>
  <c r="BE73"/>
  <c r="BD73"/>
  <c r="BC73"/>
  <c r="BA73"/>
  <c r="G73"/>
  <c r="BB73" s="1"/>
  <c r="BE72"/>
  <c r="BE111" s="1"/>
  <c r="I12" i="2" s="1"/>
  <c r="BD72" i="3"/>
  <c r="BC72"/>
  <c r="BA72"/>
  <c r="G72"/>
  <c r="BB72" s="1"/>
  <c r="BE71"/>
  <c r="BD71"/>
  <c r="BC71"/>
  <c r="BA71"/>
  <c r="BA111" s="1"/>
  <c r="E12" i="2" s="1"/>
  <c r="G71" i="3"/>
  <c r="BB71" s="1"/>
  <c r="BE70"/>
  <c r="BD70"/>
  <c r="BC70"/>
  <c r="BC111" s="1"/>
  <c r="G12" i="2" s="1"/>
  <c r="BA70" i="3"/>
  <c r="G70"/>
  <c r="BB70" s="1"/>
  <c r="B12" i="2"/>
  <c r="A12"/>
  <c r="C111" i="3"/>
  <c r="BD67"/>
  <c r="BC67"/>
  <c r="BB67"/>
  <c r="BA67"/>
  <c r="G67"/>
  <c r="BE67" s="1"/>
  <c r="BD66"/>
  <c r="BC66"/>
  <c r="BB66"/>
  <c r="BA66"/>
  <c r="G66"/>
  <c r="BE66" s="1"/>
  <c r="BE65"/>
  <c r="BD65"/>
  <c r="BC65"/>
  <c r="BA65"/>
  <c r="G65"/>
  <c r="BB65" s="1"/>
  <c r="BE64"/>
  <c r="BD64"/>
  <c r="BC64"/>
  <c r="BA64"/>
  <c r="G64"/>
  <c r="BB64" s="1"/>
  <c r="BE63"/>
  <c r="BD63"/>
  <c r="BC63"/>
  <c r="BA63"/>
  <c r="G63"/>
  <c r="BB63" s="1"/>
  <c r="BE62"/>
  <c r="BD62"/>
  <c r="BC62"/>
  <c r="BA62"/>
  <c r="G62"/>
  <c r="BB62" s="1"/>
  <c r="BE61"/>
  <c r="BD61"/>
  <c r="BC61"/>
  <c r="BA61"/>
  <c r="G61"/>
  <c r="BB61" s="1"/>
  <c r="BE60"/>
  <c r="BD60"/>
  <c r="BC60"/>
  <c r="BA60"/>
  <c r="G60"/>
  <c r="BB60" s="1"/>
  <c r="BE59"/>
  <c r="BD59"/>
  <c r="BC59"/>
  <c r="BA59"/>
  <c r="BA68" s="1"/>
  <c r="E11" i="2" s="1"/>
  <c r="G59" i="3"/>
  <c r="BB59" s="1"/>
  <c r="BE58"/>
  <c r="BD58"/>
  <c r="BC58"/>
  <c r="BC68" s="1"/>
  <c r="G11" i="2" s="1"/>
  <c r="BA58" i="3"/>
  <c r="G58"/>
  <c r="BB58" s="1"/>
  <c r="BE57"/>
  <c r="BD57"/>
  <c r="BD68" s="1"/>
  <c r="H11" i="2" s="1"/>
  <c r="BC57" i="3"/>
  <c r="BA57"/>
  <c r="G57"/>
  <c r="BB57" s="1"/>
  <c r="B11" i="2"/>
  <c r="A11"/>
  <c r="C68" i="3"/>
  <c r="BE54"/>
  <c r="BD54"/>
  <c r="BC54"/>
  <c r="BA54"/>
  <c r="G54"/>
  <c r="BB54" s="1"/>
  <c r="BE53"/>
  <c r="BD53"/>
  <c r="BC53"/>
  <c r="BA53"/>
  <c r="G53"/>
  <c r="BB53" s="1"/>
  <c r="BE52"/>
  <c r="BD52"/>
  <c r="BC52"/>
  <c r="BA52"/>
  <c r="G52"/>
  <c r="BB52" s="1"/>
  <c r="BE51"/>
  <c r="BD51"/>
  <c r="BC51"/>
  <c r="BA51"/>
  <c r="G51"/>
  <c r="BB51" s="1"/>
  <c r="BE50"/>
  <c r="BD50"/>
  <c r="BC50"/>
  <c r="BA50"/>
  <c r="G50"/>
  <c r="BB50" s="1"/>
  <c r="BE49"/>
  <c r="BD49"/>
  <c r="BC49"/>
  <c r="BA49"/>
  <c r="G49"/>
  <c r="BB49" s="1"/>
  <c r="BE48"/>
  <c r="BD48"/>
  <c r="BC48"/>
  <c r="BA48"/>
  <c r="G48"/>
  <c r="BB48" s="1"/>
  <c r="BE47"/>
  <c r="BD47"/>
  <c r="BC47"/>
  <c r="BA47"/>
  <c r="G47"/>
  <c r="BB47" s="1"/>
  <c r="BE46"/>
  <c r="BD46"/>
  <c r="BC46"/>
  <c r="BA46"/>
  <c r="G46"/>
  <c r="BB46" s="1"/>
  <c r="BE45"/>
  <c r="BD45"/>
  <c r="BC45"/>
  <c r="BA45"/>
  <c r="G45"/>
  <c r="BB45" s="1"/>
  <c r="BE44"/>
  <c r="BD44"/>
  <c r="BC44"/>
  <c r="BA44"/>
  <c r="G44"/>
  <c r="BB44" s="1"/>
  <c r="BE43"/>
  <c r="BD43"/>
  <c r="BC43"/>
  <c r="BA43"/>
  <c r="G43"/>
  <c r="BB43" s="1"/>
  <c r="BE42"/>
  <c r="BD42"/>
  <c r="BC42"/>
  <c r="BA42"/>
  <c r="G42"/>
  <c r="BB42" s="1"/>
  <c r="BE41"/>
  <c r="BD41"/>
  <c r="BC41"/>
  <c r="BA41"/>
  <c r="G41"/>
  <c r="BB41" s="1"/>
  <c r="BE40"/>
  <c r="BD40"/>
  <c r="BC40"/>
  <c r="BA40"/>
  <c r="G40"/>
  <c r="BB40" s="1"/>
  <c r="BE39"/>
  <c r="BD39"/>
  <c r="BC39"/>
  <c r="BA39"/>
  <c r="G39"/>
  <c r="BB39" s="1"/>
  <c r="BE38"/>
  <c r="BD38"/>
  <c r="BC38"/>
  <c r="BA38"/>
  <c r="G38"/>
  <c r="BB38" s="1"/>
  <c r="BE37"/>
  <c r="BD37"/>
  <c r="BC37"/>
  <c r="BA37"/>
  <c r="G37"/>
  <c r="BB37" s="1"/>
  <c r="BE36"/>
  <c r="BD36"/>
  <c r="BC36"/>
  <c r="BA36"/>
  <c r="G36"/>
  <c r="BB36" s="1"/>
  <c r="BE35"/>
  <c r="BD35"/>
  <c r="BC35"/>
  <c r="BA35"/>
  <c r="G35"/>
  <c r="BB35" s="1"/>
  <c r="BE34"/>
  <c r="BD34"/>
  <c r="BC34"/>
  <c r="BA34"/>
  <c r="BA55" s="1"/>
  <c r="E10" i="2" s="1"/>
  <c r="G34" i="3"/>
  <c r="BB34" s="1"/>
  <c r="B10" i="2"/>
  <c r="A10"/>
  <c r="BE55" i="3"/>
  <c r="I10" i="2" s="1"/>
  <c r="BC55" i="3"/>
  <c r="G10" i="2" s="1"/>
  <c r="C55" i="3"/>
  <c r="BE31"/>
  <c r="BD31"/>
  <c r="BC31"/>
  <c r="BA31"/>
  <c r="G31"/>
  <c r="BB31" s="1"/>
  <c r="BE30"/>
  <c r="BD30"/>
  <c r="BC30"/>
  <c r="BA30"/>
  <c r="G30"/>
  <c r="BB30" s="1"/>
  <c r="BE29"/>
  <c r="BD29"/>
  <c r="BC29"/>
  <c r="BA29"/>
  <c r="G29"/>
  <c r="BB29" s="1"/>
  <c r="BE27"/>
  <c r="BD27"/>
  <c r="BC27"/>
  <c r="BA27"/>
  <c r="G27"/>
  <c r="BB27" s="1"/>
  <c r="BE26"/>
  <c r="BD26"/>
  <c r="BC26"/>
  <c r="BA26"/>
  <c r="G26"/>
  <c r="BB26" s="1"/>
  <c r="BE25"/>
  <c r="BD25"/>
  <c r="BC25"/>
  <c r="BA25"/>
  <c r="G25"/>
  <c r="BB25" s="1"/>
  <c r="BE24"/>
  <c r="BD24"/>
  <c r="BC24"/>
  <c r="BA24"/>
  <c r="G24"/>
  <c r="BB24" s="1"/>
  <c r="BE23"/>
  <c r="BD23"/>
  <c r="BC23"/>
  <c r="BA23"/>
  <c r="G23"/>
  <c r="BB23" s="1"/>
  <c r="BE22"/>
  <c r="BD22"/>
  <c r="BC22"/>
  <c r="BA22"/>
  <c r="G22"/>
  <c r="BB22" s="1"/>
  <c r="BE21"/>
  <c r="BD21"/>
  <c r="BC21"/>
  <c r="BA21"/>
  <c r="G21"/>
  <c r="BB21" s="1"/>
  <c r="BE20"/>
  <c r="BD20"/>
  <c r="BC20"/>
  <c r="BA20"/>
  <c r="G20"/>
  <c r="BB20" s="1"/>
  <c r="BE19"/>
  <c r="BD19"/>
  <c r="BD32" s="1"/>
  <c r="H9" i="2" s="1"/>
  <c r="BC19" i="3"/>
  <c r="BA19"/>
  <c r="G19"/>
  <c r="BB19" s="1"/>
  <c r="B9" i="2"/>
  <c r="A9"/>
  <c r="BE32" i="3"/>
  <c r="I9" i="2" s="1"/>
  <c r="BC32" i="3"/>
  <c r="G9" i="2" s="1"/>
  <c r="BA32" i="3"/>
  <c r="E9" i="2" s="1"/>
  <c r="C32" i="3"/>
  <c r="BE16"/>
  <c r="BD16"/>
  <c r="BD17" s="1"/>
  <c r="H8" i="2" s="1"/>
  <c r="BC16" i="3"/>
  <c r="BB16"/>
  <c r="BB17" s="1"/>
  <c r="F8" i="2" s="1"/>
  <c r="G16" i="3"/>
  <c r="BA16" s="1"/>
  <c r="BA17" s="1"/>
  <c r="E8" i="2" s="1"/>
  <c r="B8"/>
  <c r="A8"/>
  <c r="BE17" i="3"/>
  <c r="I8" i="2" s="1"/>
  <c r="BC17" i="3"/>
  <c r="G8" i="2" s="1"/>
  <c r="C17" i="3"/>
  <c r="BE13"/>
  <c r="BD13"/>
  <c r="BC13"/>
  <c r="BB13"/>
  <c r="G13"/>
  <c r="BA13" s="1"/>
  <c r="BE12"/>
  <c r="BD12"/>
  <c r="BC12"/>
  <c r="BB12"/>
  <c r="G12"/>
  <c r="BA12" s="1"/>
  <c r="BE11"/>
  <c r="BD11"/>
  <c r="BC11"/>
  <c r="BB11"/>
  <c r="G11"/>
  <c r="BA11" s="1"/>
  <c r="BE10"/>
  <c r="BD10"/>
  <c r="BC10"/>
  <c r="BB10"/>
  <c r="G10"/>
  <c r="BA10" s="1"/>
  <c r="BE9"/>
  <c r="BD9"/>
  <c r="BC9"/>
  <c r="BB9"/>
  <c r="G9"/>
  <c r="BA9" s="1"/>
  <c r="BE8"/>
  <c r="BD8"/>
  <c r="BD14" s="1"/>
  <c r="H7" i="2" s="1"/>
  <c r="BC8" i="3"/>
  <c r="BB8"/>
  <c r="BB14" s="1"/>
  <c r="F7" i="2" s="1"/>
  <c r="G8" i="3"/>
  <c r="BA8" s="1"/>
  <c r="B7" i="2"/>
  <c r="A7"/>
  <c r="BE14" i="3"/>
  <c r="I7" i="2" s="1"/>
  <c r="BC14" i="3"/>
  <c r="G7" i="2" s="1"/>
  <c r="C14" i="3"/>
  <c r="E4"/>
  <c r="C4"/>
  <c r="F3"/>
  <c r="C3"/>
  <c r="C2" i="2"/>
  <c r="C1"/>
  <c r="C33" i="1"/>
  <c r="F33" s="1"/>
  <c r="C31"/>
  <c r="C9"/>
  <c r="G7"/>
  <c r="D2"/>
  <c r="C2"/>
  <c r="BD194" i="3" l="1"/>
  <c r="H16" i="2" s="1"/>
  <c r="BD55" i="3"/>
  <c r="H10" i="2" s="1"/>
  <c r="BE68" i="3"/>
  <c r="I11" i="2" s="1"/>
  <c r="BB111" i="3"/>
  <c r="F12" i="2" s="1"/>
  <c r="BD111" i="3"/>
  <c r="H12" i="2" s="1"/>
  <c r="BD190" i="3"/>
  <c r="H15" i="2" s="1"/>
  <c r="I18"/>
  <c r="C21" i="1" s="1"/>
  <c r="G18" i="2"/>
  <c r="C18" i="1" s="1"/>
  <c r="BA14" i="3"/>
  <c r="E7" i="2" s="1"/>
  <c r="E18" s="1"/>
  <c r="BB32" i="3"/>
  <c r="F9" i="2" s="1"/>
  <c r="BB55" i="3"/>
  <c r="F10" i="2" s="1"/>
  <c r="BB68" i="3"/>
  <c r="F11" i="2" s="1"/>
  <c r="BB116" i="3"/>
  <c r="F13" i="2" s="1"/>
  <c r="BB190" i="3"/>
  <c r="F15" i="2" s="1"/>
  <c r="G14" i="3"/>
  <c r="G17"/>
  <c r="G32"/>
  <c r="G55"/>
  <c r="G68"/>
  <c r="G111"/>
  <c r="G116"/>
  <c r="G175"/>
  <c r="G190"/>
  <c r="G194"/>
  <c r="H18" i="2" l="1"/>
  <c r="C17" i="1" s="1"/>
  <c r="F18" i="2"/>
  <c r="C16" i="1" s="1"/>
  <c r="C15"/>
  <c r="C19" l="1"/>
  <c r="C22" s="1"/>
  <c r="G26" i="2"/>
  <c r="I26" s="1"/>
  <c r="G18" i="1" s="1"/>
  <c r="G25" i="2"/>
  <c r="I25" s="1"/>
  <c r="G17" i="1" s="1"/>
  <c r="G23" i="2"/>
  <c r="I23" s="1"/>
  <c r="G24"/>
  <c r="I24" s="1"/>
  <c r="G16" i="1" s="1"/>
  <c r="G15"/>
  <c r="H27" i="2" l="1"/>
  <c r="G23" i="1" s="1"/>
  <c r="G22" s="1"/>
  <c r="C23" l="1"/>
  <c r="F30" s="1"/>
  <c r="F31" s="1"/>
  <c r="F34" s="1"/>
</calcChain>
</file>

<file path=xl/sharedStrings.xml><?xml version="1.0" encoding="utf-8"?>
<sst xmlns="http://schemas.openxmlformats.org/spreadsheetml/2006/main" count="720" uniqueCount="453">
  <si>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</si>
  <si>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</si>
  <si>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</si>
  <si>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</si>
  <si>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</si>
  <si>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</si>
  <si>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</si>
  <si>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</si>
  <si>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</si>
  <si>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</si>
  <si>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</si>
  <si>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</si>
  <si>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</si>
  <si>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</si>
  <si>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</si>
  <si>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</si>
  <si>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</si>
  <si>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</si>
  <si>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</si>
  <si>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</si>
  <si>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</si>
  <si>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</si>
  <si>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</si>
  <si>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</si>
  <si>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</si>
  <si>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</si>
  <si>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</si>
  <si>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</si>
  <si>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</si>
  <si>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</si>
  <si>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</si>
  <si>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</si>
  <si>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</si>
  <si>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</si>
  <si>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</si>
  <si>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</si>
  <si>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</si>
  <si>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</si>
  <si>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</si>
  <si>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</si>
  <si>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</si>
  <si>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</si>
  <si>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</si>
  <si>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</si>
  <si>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</si>
  <si>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</si>
  <si>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</si>
  <si>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</si>
  <si>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</si>
  <si>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</si>
  <si>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</si>
  <si>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</si>
  <si>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</si>
  <si>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</si>
  <si>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</si>
  <si>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</si>
  <si>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</si>
  <si>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</si>
  <si>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</si>
  <si>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</si>
  <si>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</si>
  <si>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</si>
  <si>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</si>
  <si>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</si>
  <si>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</si>
  <si>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</si>
  <si>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</si>
  <si>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</si>
  <si>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</si>
  <si>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</si>
  <si>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</si>
  <si>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</si>
  <si>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</si>
  <si>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</si>
  <si>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</si>
  <si>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SLEPÝ ROZPOČET</t>
  </si>
  <si>
    <t>Slepý rozpočet</t>
  </si>
  <si>
    <t>HD1205</t>
  </si>
  <si>
    <t>Novostavba šaten v areálu TJ Popůvky</t>
  </si>
  <si>
    <t>SO04-06+10</t>
  </si>
  <si>
    <t>Plynov. přípojka/ Vodovod/ Kanalizace/ Topení+TÚV</t>
  </si>
  <si>
    <t>801.59</t>
  </si>
  <si>
    <t>HD1205ZTI1</t>
  </si>
  <si>
    <t>Novostavba šaten Popůvky - ZTI</t>
  </si>
  <si>
    <t>8</t>
  </si>
  <si>
    <t>Trubní vedení</t>
  </si>
  <si>
    <t>893152111RV2</t>
  </si>
  <si>
    <t xml:space="preserve">Montáž šachty vodoměrné </t>
  </si>
  <si>
    <t>kus</t>
  </si>
  <si>
    <t>831230110RAB</t>
  </si>
  <si>
    <t>Vodovodní přípojka z trub polyetylénových D 40-63 hloubka 1,2 m (do technické místnosti)</t>
  </si>
  <si>
    <t>m</t>
  </si>
  <si>
    <t>841230112RAB</t>
  </si>
  <si>
    <t>Plynovod z PE, D 40 mm, hl. 1,2 m vč. zem.prací s podsypem štěrkopískem, bede se dělat? (57m)</t>
  </si>
  <si>
    <t>894431311RBA</t>
  </si>
  <si>
    <t>Šachta, D 425 mm, dl.šach.roury 1,50 m, přímá dno KG D 160 mm, poklop litina 12,5 t</t>
  </si>
  <si>
    <t>28697274</t>
  </si>
  <si>
    <t>Šachta vodoměrná ENVI-PUR s komp. poklop. k obsyp.</t>
  </si>
  <si>
    <t>998011001R00</t>
  </si>
  <si>
    <t xml:space="preserve">Přesun hmot pro budovy zděné výšky do 6 m </t>
  </si>
  <si>
    <t>t</t>
  </si>
  <si>
    <t>95</t>
  </si>
  <si>
    <t>Dokončovací konstrukce na pozemních stavbách</t>
  </si>
  <si>
    <t>953761133R00</t>
  </si>
  <si>
    <t xml:space="preserve">Odvětrání troubami PVC kruhovými 160x3,2 mm </t>
  </si>
  <si>
    <t>721</t>
  </si>
  <si>
    <t>Vnitřní kanalizace</t>
  </si>
  <si>
    <t>721171239R00</t>
  </si>
  <si>
    <t xml:space="preserve">Tvarovka k připojení závěsného WC HL227, D 90/110 </t>
  </si>
  <si>
    <t>721194104R00</t>
  </si>
  <si>
    <t xml:space="preserve">Vyvedení odpadních výpustek D 40 x 1,8 </t>
  </si>
  <si>
    <t>721194105R00</t>
  </si>
  <si>
    <t xml:space="preserve">Vyvedení odpadních výpustek D 50 x 1,8 </t>
  </si>
  <si>
    <t>721194109R00</t>
  </si>
  <si>
    <t xml:space="preserve">Vyvedení odpadních výpustek D 110 x 2,3 </t>
  </si>
  <si>
    <t>721211506T00</t>
  </si>
  <si>
    <t>Vpusť Ravak 16 cm nerez lesk vlnky X01435</t>
  </si>
  <si>
    <t>721213316T00</t>
  </si>
  <si>
    <t>Sprchový žlab Tece Drainline 115 cm nerez lesk včetně roštu pro vložení dlažby a plastových noh</t>
  </si>
  <si>
    <t>72121331KT00</t>
  </si>
  <si>
    <t>Sprchový žlab Tece Linus 64 cm nerez lesk 15.101.070, vč. roštu pro vložení dlažby a noh</t>
  </si>
  <si>
    <t>721273150RT1</t>
  </si>
  <si>
    <t>Hlavice ventilační přivětrávací HL900 přivzdušňovací ventil HL900, D 50/75/110 mm</t>
  </si>
  <si>
    <t>721290112RV1</t>
  </si>
  <si>
    <t xml:space="preserve">Zkouška těsnosti kanalizace vodou do DN 200 </t>
  </si>
  <si>
    <t>SPLAŠKOVÁ KANALIZACE PO ŠACHTU:18,5+6+4+2+6+6+4+4+8</t>
  </si>
  <si>
    <t>721200001RA0</t>
  </si>
  <si>
    <t xml:space="preserve">Kanalizace vnitřní připojovací, PP, D 50x1,8 mm </t>
  </si>
  <si>
    <t>721200002RA0</t>
  </si>
  <si>
    <t xml:space="preserve">Kanalizace vnitřní odpadní PP, D 110 x 2,7 mm </t>
  </si>
  <si>
    <t>998721101R00</t>
  </si>
  <si>
    <t xml:space="preserve">Přesun hmot pro vnitřní kanalizaci, výšky do 6 m </t>
  </si>
  <si>
    <t>722</t>
  </si>
  <si>
    <t>Vnitřní vodovod</t>
  </si>
  <si>
    <t>722161115T00</t>
  </si>
  <si>
    <t>Potrubí měď s tvarovkami Geberit Mapress D 28 x 1 vodovod</t>
  </si>
  <si>
    <t>722161117VK1</t>
  </si>
  <si>
    <t>Potrubí měď s tvarovkami Geberit Mapress D 42 x1,5 vodovod</t>
  </si>
  <si>
    <t>722181244VK1</t>
  </si>
  <si>
    <t>Izolace návleková MIRELON STABIL tl. stěny 20 mm vnitřní průměr 28 mm</t>
  </si>
  <si>
    <t>722181244VK2</t>
  </si>
  <si>
    <t>Izolace návleková MIRELON STABIL tl. stěny 20 mm vnitřní průměr 42 mm</t>
  </si>
  <si>
    <t>722220112R00</t>
  </si>
  <si>
    <t xml:space="preserve">Nástěnka K 247, pro výtokový ventil G 3/4 </t>
  </si>
  <si>
    <t>722231285R00</t>
  </si>
  <si>
    <t xml:space="preserve">Ventil redukční membránový PN1,6, G 6/4 (DN 40) </t>
  </si>
  <si>
    <t>722237665R00</t>
  </si>
  <si>
    <t xml:space="preserve">Klapka zpětná,2xvnitřní závit GIACOMINI N5 DN 40 </t>
  </si>
  <si>
    <t>722238115R00</t>
  </si>
  <si>
    <t xml:space="preserve">Kohout kulový,2xvnitřní závit DN 40 </t>
  </si>
  <si>
    <t>722238316R00</t>
  </si>
  <si>
    <t xml:space="preserve">Ventil uzav.přímý, 2xvnitř.  DN 40 </t>
  </si>
  <si>
    <t>722239103R00</t>
  </si>
  <si>
    <t>Montáž vodovodních armatur 2závity, G 1 mimo již uvedené - odhad</t>
  </si>
  <si>
    <t>soub</t>
  </si>
  <si>
    <t>722239105RV1</t>
  </si>
  <si>
    <t>Montáž vodovodních armatur 2závity, G 6/4 mimo uvedené ventily - odhad</t>
  </si>
  <si>
    <t>722280106R00</t>
  </si>
  <si>
    <t xml:space="preserve">Tlaková zkouška vodovodního potrubí </t>
  </si>
  <si>
    <t>722290234R00</t>
  </si>
  <si>
    <t xml:space="preserve">Proplach a dezinfekce vodovod.potrubí </t>
  </si>
  <si>
    <t>734163413T00</t>
  </si>
  <si>
    <t xml:space="preserve">Montáž filtru INFINITY BWT s připojov. modulem HWT </t>
  </si>
  <si>
    <t>soubor</t>
  </si>
  <si>
    <t>722200004RAB</t>
  </si>
  <si>
    <t>Vodovod, potrubí polyetylenové D 40x4,3mm, ochrana ochrana potrubí skruží Mirelon - v zemi</t>
  </si>
  <si>
    <t>7 311 111</t>
  </si>
  <si>
    <t>546308 SEPARÁTOR NEČISTOT CALEFFI S MAGNETEM 6/4' - HORIZONTÁLNÍ, KÓD 43698</t>
  </si>
  <si>
    <t>7 311 127</t>
  </si>
  <si>
    <t>FILTR NA VODU INFINITY - BWT PŘIPOJOVACÍ MODUL HWT  S REDUKČNÍM VENTILEM, KÓD 50961</t>
  </si>
  <si>
    <t>7 311 128</t>
  </si>
  <si>
    <t>FILTR NA VODU S AUTOMATICKÝM PROPLACHEM BWT filtr INFINITY automat 6/4' - 2' 10191</t>
  </si>
  <si>
    <t>7 311 131</t>
  </si>
  <si>
    <t>HAVARIJNÍ VENT. NA VODU 620B, DN40 + CGA, KLAPKA S ELEKTROPOH. A HAVAR. FUNKCÍ - 620B040C321</t>
  </si>
  <si>
    <t>7 311 150</t>
  </si>
  <si>
    <t>POJISTNÝ VENTIL 6 BAR, G 1/2' F/F KÓD 11903</t>
  </si>
  <si>
    <t>998722101R00</t>
  </si>
  <si>
    <t xml:space="preserve">Přesun hmot pro vnitřní vodovod, výšky do 6 m </t>
  </si>
  <si>
    <t>723</t>
  </si>
  <si>
    <t>Vnitřní plynovod</t>
  </si>
  <si>
    <t>723190253VK</t>
  </si>
  <si>
    <t xml:space="preserve">Vyvedení a upevnění plynovodních výpustek DN 25 </t>
  </si>
  <si>
    <t>723190907R00</t>
  </si>
  <si>
    <t xml:space="preserve">Odvzdušnění a napuštění plynového potrubí </t>
  </si>
  <si>
    <t>723235113R00</t>
  </si>
  <si>
    <t xml:space="preserve">Kohout kulový,vnitřní-vnitřní z. IVAR.KK G51 DN 25 </t>
  </si>
  <si>
    <t>723235513R00</t>
  </si>
  <si>
    <t xml:space="preserve">Kohout kul.protipož.přímý,FireBag,IVAR.G2T10 DN 25 </t>
  </si>
  <si>
    <t>723239103RV1</t>
  </si>
  <si>
    <t xml:space="preserve">Montáž havarijního plynového uzávěru </t>
  </si>
  <si>
    <t>723100002RA0</t>
  </si>
  <si>
    <t xml:space="preserve">Plynovod vnitřní, potrubí ocelové černé DN 25 </t>
  </si>
  <si>
    <t>7 311 130</t>
  </si>
  <si>
    <t>HAVARIJNÍ VENTIL NA PLYN  S RYCHLÝM OTEVÍRÁNÍM A ZAVÍRÁNÍM - VMR35-5Ex</t>
  </si>
  <si>
    <t>7 311 148</t>
  </si>
  <si>
    <t>PLYNOVÝ FILTR 1' FG3-6</t>
  </si>
  <si>
    <t>998723101R00</t>
  </si>
  <si>
    <t xml:space="preserve">Přesun hmot pro vnitřní plynovod, výšky do 6 m </t>
  </si>
  <si>
    <t>723190909R00</t>
  </si>
  <si>
    <t xml:space="preserve">Zkouška tlaková  plynového potrubí </t>
  </si>
  <si>
    <t>905      R01</t>
  </si>
  <si>
    <t>Hzs-revize provoz.souboru a st.obj. Revize</t>
  </si>
  <si>
    <t>h</t>
  </si>
  <si>
    <t>725</t>
  </si>
  <si>
    <t>Zařizovací předměty</t>
  </si>
  <si>
    <t>724399101R00</t>
  </si>
  <si>
    <t>Montáž domácí úpravny vody dle typu</t>
  </si>
  <si>
    <t>725014JD1T00</t>
  </si>
  <si>
    <t>Klozet závěsný  JIKA DEEP se zadním odpadem H8206420000001</t>
  </si>
  <si>
    <t>725014JP1T00</t>
  </si>
  <si>
    <t>Klozet závěsný  JIKA PURE se zadním odpadem H8204231000001</t>
  </si>
  <si>
    <t>725016105RV1</t>
  </si>
  <si>
    <t>Pisoár DOMINO ovládání automatické, bílý H8411010004871</t>
  </si>
  <si>
    <t>7250161K1T00</t>
  </si>
  <si>
    <t>Napájecí zdroj Jika Sanela pro 5 ventilů 5012</t>
  </si>
  <si>
    <t>7250171K1T00</t>
  </si>
  <si>
    <t xml:space="preserve">Umyvadlo KOLO TWINS 64x46cm </t>
  </si>
  <si>
    <t>7250171K2T00</t>
  </si>
  <si>
    <t>Umyvadlo IDEAL STANDARD Contour 21 60x55,5cm</t>
  </si>
  <si>
    <t>725017337T00</t>
  </si>
  <si>
    <t xml:space="preserve">Umývátko ROCA THE GAP 45X42cm </t>
  </si>
  <si>
    <t>725019101R00</t>
  </si>
  <si>
    <t xml:space="preserve">Výlevka stojící MIRA 5104.6 s plastovou mřížkou </t>
  </si>
  <si>
    <t>725119401R00</t>
  </si>
  <si>
    <t xml:space="preserve">Montáž předstěnových systémů pro zazdění </t>
  </si>
  <si>
    <t>72522910KT00</t>
  </si>
  <si>
    <t xml:space="preserve">Stěna pisoárová Jika Split H8476010000001 </t>
  </si>
  <si>
    <t>725239103R00</t>
  </si>
  <si>
    <t xml:space="preserve">Montáž bidetu závěsného </t>
  </si>
  <si>
    <t>725249101R00</t>
  </si>
  <si>
    <t xml:space="preserve">Montáž sprchových zástěn </t>
  </si>
  <si>
    <t>725249103T00</t>
  </si>
  <si>
    <t>Sprch.  zástěna Walk-in 77x200 cm Swiss Aqua Techn SIKOWI80</t>
  </si>
  <si>
    <t>72524910KT00</t>
  </si>
  <si>
    <t xml:space="preserve">Sprchové rameno Optima chrom OPH007 120cm </t>
  </si>
  <si>
    <t>72524910OT00</t>
  </si>
  <si>
    <t xml:space="preserve">Hlavová sprcha Optima chrom OPH008 </t>
  </si>
  <si>
    <t>725291146T00</t>
  </si>
  <si>
    <t xml:space="preserve">Madlo sklopné nerez Bemeta Help 82,9cm  301102281 </t>
  </si>
  <si>
    <t>72529114KT00</t>
  </si>
  <si>
    <t>Zrcadlo výklopné Bemeta Help 301401034 400x600</t>
  </si>
  <si>
    <t>725291171T00</t>
  </si>
  <si>
    <t>Sedátko Jika Pure H8936113000631 s měkkým zavíráním</t>
  </si>
  <si>
    <t>72529117KT00</t>
  </si>
  <si>
    <t xml:space="preserve">Prkénko Jika Deep H8932823000631 </t>
  </si>
  <si>
    <t>725515102RZ2</t>
  </si>
  <si>
    <t>Zařizovací předměty - montáž zednické výpomoci</t>
  </si>
  <si>
    <t>7258141K1T00</t>
  </si>
  <si>
    <t xml:space="preserve">Ventil rohový s filtrem SHELL Comfort </t>
  </si>
  <si>
    <t>7258231K1T00</t>
  </si>
  <si>
    <t>Baterie umyvadlová stoján. ruční OPTIMA CUBE WAY 13cm</t>
  </si>
  <si>
    <t>725823815RT1</t>
  </si>
  <si>
    <t>Baterie termostaticka dřezová stojánková standardní</t>
  </si>
  <si>
    <t>725823815T00</t>
  </si>
  <si>
    <t>Dřezová baterie Novaservis Metalia 55 55070.9</t>
  </si>
  <si>
    <t>725823816T00</t>
  </si>
  <si>
    <t>Baterie umyv. stojánková Hansgrohe FOCUS 14,9cm 31914000</t>
  </si>
  <si>
    <t>725835113R00</t>
  </si>
  <si>
    <t xml:space="preserve">Baterie vanová nástěnná ruční, vč. příslušenstvím </t>
  </si>
  <si>
    <t>725845111T00</t>
  </si>
  <si>
    <t>Sprchová baterie Optima Cube Way CU 215 včetně podomítkového tělesa</t>
  </si>
  <si>
    <t>725845112T00</t>
  </si>
  <si>
    <t>Sprchová baterie Optima Cube Way CU 210 včetně podomítkového tělesa - chrom</t>
  </si>
  <si>
    <t>725849302T00</t>
  </si>
  <si>
    <t xml:space="preserve">Držák sprchy Optima chrom OPH035 </t>
  </si>
  <si>
    <t>725851007R00</t>
  </si>
  <si>
    <t xml:space="preserve">Odtoková souprava pro dřezy PP HL22 D 40 mm </t>
  </si>
  <si>
    <t>725860107T00</t>
  </si>
  <si>
    <t xml:space="preserve">Sifon OPTIMA SIFMLUX </t>
  </si>
  <si>
    <t>725860214T00</t>
  </si>
  <si>
    <t>MULTI sifon umyvadlový vtok CR DN40 E957CR</t>
  </si>
  <si>
    <t>726211371T00</t>
  </si>
  <si>
    <t xml:space="preserve">Ruční sprcha Optima chrom OPH020 + hadice OP085 </t>
  </si>
  <si>
    <t>28696705K1</t>
  </si>
  <si>
    <t>WC tlačítko Geberit Sigma plast chrom mat 115.883.KN.1</t>
  </si>
  <si>
    <t>43632320</t>
  </si>
  <si>
    <t>Zařízení pro úpravu vody typ DLE VÝBĚRU</t>
  </si>
  <si>
    <t>55161635K1</t>
  </si>
  <si>
    <t>Manžeta-gum.redukce 32-50 (E472H) MANZ3250</t>
  </si>
  <si>
    <t>55484440.K2</t>
  </si>
  <si>
    <t>Set pro Walk-in Swiss Aqua Technologies Walk-in SIKOWIPROFIL</t>
  </si>
  <si>
    <t>55484440.K3</t>
  </si>
  <si>
    <t>Upev. ram. 120 cm Swiss Aqua Technologies Walk-in SIKOZAV1</t>
  </si>
  <si>
    <t>64286105V</t>
  </si>
  <si>
    <t>Sada instalační k umyvadlům</t>
  </si>
  <si>
    <t>998725101R00</t>
  </si>
  <si>
    <t xml:space="preserve">Přesun hmot pro zařizovací předměty, výšky do 6 m </t>
  </si>
  <si>
    <t>726</t>
  </si>
  <si>
    <t>Instalační prefabrikáty</t>
  </si>
  <si>
    <t>726211124T00</t>
  </si>
  <si>
    <t xml:space="preserve">Modul-WC Geberit Kombifix 110.300.00.5 </t>
  </si>
  <si>
    <t>726212341T00</t>
  </si>
  <si>
    <t xml:space="preserve">Modul - Jika podomítkový pro urinál H893601 </t>
  </si>
  <si>
    <t>998726122R00</t>
  </si>
  <si>
    <t xml:space="preserve">Přesun hmot pro předstěnové systémy, výšky do 12 m </t>
  </si>
  <si>
    <t>731</t>
  </si>
  <si>
    <t>Kotelny</t>
  </si>
  <si>
    <t>731249312T00</t>
  </si>
  <si>
    <t>Montáž kotle JUNKERS ZBR42-3A firmou JUNKERS</t>
  </si>
  <si>
    <t>732111135R00</t>
  </si>
  <si>
    <t>Montáž tělesa rozdělovače/sběrače  170kW HV80/125 - 3 Regulus (3 cestný)</t>
  </si>
  <si>
    <t>732219375RV1</t>
  </si>
  <si>
    <t xml:space="preserve">Montáž zásobníků stojat.PN 2,5/1,6, do 1000 l </t>
  </si>
  <si>
    <t>732229611T00</t>
  </si>
  <si>
    <t xml:space="preserve">Montáž protiproudého výměníku 170kW </t>
  </si>
  <si>
    <t>732291915R00</t>
  </si>
  <si>
    <t xml:space="preserve">Napuštění výměníků a ohříváků vodou do 1000 l </t>
  </si>
  <si>
    <t>732331518T00</t>
  </si>
  <si>
    <t>Nádoby expanzní tlakové AQUASYSTEM VAV 150 na pitnou vodu</t>
  </si>
  <si>
    <t>732331519T00</t>
  </si>
  <si>
    <t>Nádoby expanzní tlakové JUNKERS MAG 150 pro vytápění</t>
  </si>
  <si>
    <t>732421314T00</t>
  </si>
  <si>
    <t xml:space="preserve">Čerpadlo cirkulační Grundfos ALPHA 3 </t>
  </si>
  <si>
    <t>73242131KT00</t>
  </si>
  <si>
    <t xml:space="preserve">Čerpadlo oběhové Grundfos MAGNA 3 - 25/100 </t>
  </si>
  <si>
    <t>731 111250</t>
  </si>
  <si>
    <t>Montážní práce na zařízení a regualci kotelny mimo již uvedené - odhad</t>
  </si>
  <si>
    <t>hod</t>
  </si>
  <si>
    <t>484173125K1</t>
  </si>
  <si>
    <t>Kaskáda 2 kotlů  JUNKERS ZBR42-3A KÓD 7 738 502 539</t>
  </si>
  <si>
    <t>48481370.I</t>
  </si>
  <si>
    <t>Přísluš.-přip.konzola expanzních nádob</t>
  </si>
  <si>
    <t>7 311 112</t>
  </si>
  <si>
    <t>ANULOID PRO KOTLE DO 170kW HW 90</t>
  </si>
  <si>
    <t>7 311 113</t>
  </si>
  <si>
    <t>BEZPEČNOSTNÍ SKUPINA S IZOLACÍ PRO ZÁSOBNÍK KÓD 9797</t>
  </si>
  <si>
    <t>7 311 114</t>
  </si>
  <si>
    <t>ČERPADLOVÁ SKUPINA CS2 MIX ZV W 5/4F PRO PODLAHOVKY</t>
  </si>
  <si>
    <t>7 311 115</t>
  </si>
  <si>
    <t>ČIDLO TEPLOTY NTC PRO TV - SET JUNKERS SF4 KÓD 7735502289</t>
  </si>
  <si>
    <t>7 311 116</t>
  </si>
  <si>
    <t>ČIDLO VENKOVNÍ TEPLOTY AF čidlo 7716780263</t>
  </si>
  <si>
    <t>7 311 117</t>
  </si>
  <si>
    <t>DEMINERALIZAČNÍ PATRONA VES Mini plus, KÓD 7738320206</t>
  </si>
  <si>
    <t>7 311 118</t>
  </si>
  <si>
    <t>DESKOVÝ VÝMĚNÍK DO 200kW SWEP B16Hx60</t>
  </si>
  <si>
    <t>7 311 119</t>
  </si>
  <si>
    <t>DETEKTOR ÚNIKU HOŘLAVÝCH PLYNŮ (ZEMNÍ PLYN..) GS 133</t>
  </si>
  <si>
    <t>7 311 121</t>
  </si>
  <si>
    <t>DRŽÁK NA ZEĎ PRO 5/4' OT. OKRUHY KÓD 17599</t>
  </si>
  <si>
    <t>7 311 122</t>
  </si>
  <si>
    <t>DRŽÁK NA ZEĎ PRO ANULOID</t>
  </si>
  <si>
    <t>7 311 125</t>
  </si>
  <si>
    <t>EXTERNÍ SPÍNACÍ MODUL BOSCH MS 100</t>
  </si>
  <si>
    <t>7 311 126</t>
  </si>
  <si>
    <t>FILTR NA VODU ATLAS FILTRI SENIOR BIG 10' S ODKALENÍM PŘIPOJENÍ 1'  - před napouštění kotlů</t>
  </si>
  <si>
    <t>7 311 129</t>
  </si>
  <si>
    <t>FILTR S MAGNETEM - FLAMCOVENT CLEAN SMART ODLUČ. NEČISTOT I VZDUCHU 1 1' KÓD FL 30045</t>
  </si>
  <si>
    <t>7 311 132</t>
  </si>
  <si>
    <t>HLÍDAČ TEPLOTY JUNKERS TB1 KÓD 7719002255</t>
  </si>
  <si>
    <t>7 311 134</t>
  </si>
  <si>
    <t>IZOLACE NA AKUMULAČNÍ NÁDRŽ NEODUL LB PP 80 mm - NAD 1000 V3</t>
  </si>
  <si>
    <t>7 311 135</t>
  </si>
  <si>
    <t>JÍMAČ KONDENZÁTU JUNKERS Č. 885</t>
  </si>
  <si>
    <t>7 311 137</t>
  </si>
  <si>
    <t>KULOVÝ KOHOUT F/F 5/4', KÓD 11968</t>
  </si>
  <si>
    <t>7 311 138</t>
  </si>
  <si>
    <t>KULOVÝ KOHOUT K OBĚH. ČERPADLU 6/4' FuxCu20 KÓD 16448</t>
  </si>
  <si>
    <t>7 311 140</t>
  </si>
  <si>
    <t>KULOVÝ KOUHOUT 6/4' DN40 FF PN25 KÓD BV3203-64</t>
  </si>
  <si>
    <t>7 311 142</t>
  </si>
  <si>
    <t>MAGNETICKÝ ODLUČOVAČ NEČISTOT 3/4' IG S IZOLACÍ KÓD 7738330167</t>
  </si>
  <si>
    <t>7 311 143</t>
  </si>
  <si>
    <t>NEUTRALIZAČNÍ BOX JUNKERS NB 100 KÓD 7719001994</t>
  </si>
  <si>
    <t>7 311 147</t>
  </si>
  <si>
    <t>ODKOUŘENÍ</t>
  </si>
  <si>
    <t>7 311 149</t>
  </si>
  <si>
    <t>POJISTNÝ VENTIL 2,5 BAR, G 1/2' F/F KÓD 11897</t>
  </si>
  <si>
    <t>7 311 151</t>
  </si>
  <si>
    <t>POMOCNÝ MATERIÁL - KOTEL</t>
  </si>
  <si>
    <t>7 311 152</t>
  </si>
  <si>
    <t>PŘÍLOŽNÉ ČIDLO TEPLOTY 01HT-1C</t>
  </si>
  <si>
    <t>7 311 153</t>
  </si>
  <si>
    <t>REDUKČNÍ VENTIL NA VODU PN16 DN40 (6/4')/0,5-6BAR KÓD 142DN40</t>
  </si>
  <si>
    <t>7 311 154</t>
  </si>
  <si>
    <t>ROZDĚLOVAČ/SBĚRAČ 170kW - HV 80/125-3</t>
  </si>
  <si>
    <t>7 311 155</t>
  </si>
  <si>
    <t>ROZDVOJENÍ ODKAPU 1'S KLAPKAMI KÓD 265561</t>
  </si>
  <si>
    <t>7 311 156</t>
  </si>
  <si>
    <t>SMĚŠOVACÍ MODUL BOSCH MM 100</t>
  </si>
  <si>
    <t>7 311 157</t>
  </si>
  <si>
    <t>SOLÁRNÍ MODUL BOSCH CS 200</t>
  </si>
  <si>
    <t>7 311 158</t>
  </si>
  <si>
    <t>TEPLOMĚR 0-120°C PŘÍLOŽNÝ S PRUŽINKOU D63 KÓD 3042</t>
  </si>
  <si>
    <t>7 311 159</t>
  </si>
  <si>
    <t>TEPLOVODIVÁ PASTA SILIKONOVÁ EL25 TRANSPARENT 25ml  TUBA S APLIKÁTOREM</t>
  </si>
  <si>
    <t>7 311 160</t>
  </si>
  <si>
    <t>TERMOSTATICKÝ SMĚŠOVACÍ VENTIL BS-SL 09100</t>
  </si>
  <si>
    <t>7 311 163</t>
  </si>
  <si>
    <t>VENTIL PRO DOPOUŠTĚNÍ JUNKERS Č. 845</t>
  </si>
  <si>
    <t>7 311 164</t>
  </si>
  <si>
    <t>VENTIL VYPOUŠTĚCÍ G 3/4' M BEZ PÁČKY S VÍČKEM OZNAČENÍ 0062</t>
  </si>
  <si>
    <t>7 311 165</t>
  </si>
  <si>
    <t>ZÁCHYTNÝ SIFON ÚKAPŮ Č. 432 KÓD 7 719 000 763</t>
  </si>
  <si>
    <t>7 311 166</t>
  </si>
  <si>
    <t>ZÁSOBNÍK 1000L - AKUMULAČNÍ NÁDRŽ DRAŽICE - NAD 1000 V3</t>
  </si>
  <si>
    <t>7 311 167</t>
  </si>
  <si>
    <t>ZDROJ K DETEKTORU PLYNU GS 133 LT - 089.06</t>
  </si>
  <si>
    <t>7 311 168</t>
  </si>
  <si>
    <t>ZPĚTNÁ KLAPKA ART. 100E 1' - KÓD 60111</t>
  </si>
  <si>
    <t>7 311 169</t>
  </si>
  <si>
    <t>ZPĚTNÁ KLAPKA ART. 100E 5/4' - KÓD 60112</t>
  </si>
  <si>
    <t>7 311 170</t>
  </si>
  <si>
    <t>ZPĚTNÁ KLAPKA ART. 100E 6/4' - KÓD 60113</t>
  </si>
  <si>
    <t>7 311 174</t>
  </si>
  <si>
    <t>FITINKY PÁJECÍ Cu A MOSAZ</t>
  </si>
  <si>
    <t>kmpl</t>
  </si>
  <si>
    <t>7 311 175</t>
  </si>
  <si>
    <t>KASKÁDOVÝ MODUL PRO 4 KOTLE BOSCH MC400 KÓD 7738111002</t>
  </si>
  <si>
    <t>7 311 176</t>
  </si>
  <si>
    <t>EKVITERMNÍ REGULÁTOR BOSCH CW 400 KÓD 7738111083</t>
  </si>
  <si>
    <t>998731201R00</t>
  </si>
  <si>
    <t xml:space="preserve">Přesun hmot pro kotelny, výšky do 6 m </t>
  </si>
  <si>
    <t>733</t>
  </si>
  <si>
    <t>Rozvod potrubí</t>
  </si>
  <si>
    <t>722181214RU3</t>
  </si>
  <si>
    <t>Izolace návleková MIRELON PRO tl. stěny 20 mm vnitřní průměr 38 mm</t>
  </si>
  <si>
    <t>733164105RT1</t>
  </si>
  <si>
    <t>Montáž potrubí z měděných trubek D 28 mm pájením na tvrdo - vytápění</t>
  </si>
  <si>
    <t>733164106RT1</t>
  </si>
  <si>
    <t>Montáž potrubí z měděných trubek D 35 mm pájením na tvrdo - vytápění</t>
  </si>
  <si>
    <t>733164107RT1</t>
  </si>
  <si>
    <t>Montáž potrubí z měděných trubek D 42 mm pájením na tvrdo - vytápění</t>
  </si>
  <si>
    <t>19631315K1</t>
  </si>
  <si>
    <t>Trubka měděná Hutmen 35 x 1,5 mm vytápění - kotelna</t>
  </si>
  <si>
    <t>19632695K1</t>
  </si>
  <si>
    <t>Trubka měděná  Cu 99 Hutmen tvrdá 28x1 mm vytápění</t>
  </si>
  <si>
    <t>VYTÁPĚNÍ:</t>
  </si>
  <si>
    <t>2NP K ROZDĚLOVAČŮM A DO 1NP:72+10</t>
  </si>
  <si>
    <t>1NP K ROZDĚLOVAČŮM:28</t>
  </si>
  <si>
    <t>KOTELNA:16</t>
  </si>
  <si>
    <t>19632736K1</t>
  </si>
  <si>
    <t>Trubka měděná  Cu 99 Hutmen tvrdá 42x1,5 mm vytápění - kotelna</t>
  </si>
  <si>
    <t>736</t>
  </si>
  <si>
    <t>Podlahové vytápění</t>
  </si>
  <si>
    <t>736000040VK</t>
  </si>
  <si>
    <t>Podlahové vytápění Giacomini 1NP včetně reflexní fólie UPONOR</t>
  </si>
  <si>
    <t>m2</t>
  </si>
  <si>
    <t>736000040VK2</t>
  </si>
  <si>
    <t>Podlahové vytápění Giacomini 2NP včetně reflexní fólie UPNOR</t>
  </si>
  <si>
    <t>799</t>
  </si>
  <si>
    <t>Ostatní</t>
  </si>
  <si>
    <t>904      11K</t>
  </si>
  <si>
    <t>Topná zkouška Topná zkouška</t>
  </si>
  <si>
    <t>KMPL</t>
  </si>
  <si>
    <t>904      R00</t>
  </si>
  <si>
    <t xml:space="preserve">Dílčí zkoušky </t>
  </si>
  <si>
    <t>Přesun stavebních kapacit</t>
  </si>
  <si>
    <t>Mimostaveništní doprava</t>
  </si>
  <si>
    <t>Kompletační činnost (IČD)</t>
  </si>
  <si>
    <t>Rezerva rozpočtu</t>
  </si>
  <si>
    <t>obec Popůvky</t>
  </si>
  <si>
    <t>Ing. Jerzy Stebel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</si>
</sst>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1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75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HD1205ZTI1</v>
      </c>
      <c r="D2" s="5" t="str">
        <f>Rekapitulace!G2</f>
        <v>Novostavba šaten Popůvky - ZTI</v>
      </c>
      <c r="E2" s="6"/>
      <c r="F2" s="7" t="s">
        <v>1</v>
      </c>
      <c r="G2" s="8" t="s">
        <v>81</v>
      </c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79</v>
      </c>
      <c r="B5" s="18"/>
      <c r="C5" s="19" t="s">
        <v>80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77</v>
      </c>
      <c r="B7" s="25"/>
      <c r="C7" s="26" t="s">
        <v>78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210" t="s">
        <v>452</v>
      </c>
      <c r="D8" s="210"/>
      <c r="E8" s="211"/>
      <c r="F8" s="30" t="s">
        <v>12</v>
      </c>
      <c r="G8" s="31"/>
      <c r="H8" s="32"/>
      <c r="I8" s="33"/>
    </row>
    <row r="9" spans="1:57">
      <c r="A9" s="29" t="s">
        <v>13</v>
      </c>
      <c r="B9" s="13"/>
      <c r="C9" s="210" t="str">
        <f>Projektant</f>
        <v>Ing. Jerzy Stebel</v>
      </c>
      <c r="D9" s="210"/>
      <c r="E9" s="211"/>
      <c r="F9" s="13"/>
      <c r="G9" s="34"/>
      <c r="H9" s="35"/>
    </row>
    <row r="10" spans="1:57">
      <c r="A10" s="29" t="s">
        <v>14</v>
      </c>
      <c r="B10" s="13"/>
      <c r="C10" s="210" t="s">
        <v>451</v>
      </c>
      <c r="D10" s="210"/>
      <c r="E10" s="210"/>
      <c r="F10" s="36"/>
      <c r="G10" s="37"/>
      <c r="H10" s="38"/>
    </row>
    <row r="11" spans="1:57" ht="13.5" customHeight="1">
      <c r="A11" s="29" t="s">
        <v>15</v>
      </c>
      <c r="B11" s="13"/>
      <c r="C11" s="210"/>
      <c r="D11" s="210"/>
      <c r="E11" s="210"/>
      <c r="F11" s="39" t="s">
        <v>16</v>
      </c>
      <c r="G11" s="40" t="s">
        <v>77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17</v>
      </c>
      <c r="B12" s="10"/>
      <c r="C12" s="212"/>
      <c r="D12" s="212"/>
      <c r="E12" s="212"/>
      <c r="F12" s="43" t="s">
        <v>18</v>
      </c>
      <c r="G12" s="44"/>
      <c r="H12" s="35"/>
    </row>
    <row r="13" spans="1:57" ht="28.5" customHeight="1" thickBot="1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>
      <c r="A15" s="54"/>
      <c r="B15" s="55" t="s">
        <v>22</v>
      </c>
      <c r="C15" s="56">
        <f>HSV</f>
        <v>0</v>
      </c>
      <c r="D15" s="57" t="str">
        <f>Rekapitulace!A23</f>
        <v>Přesun stavebních kapacit</v>
      </c>
      <c r="E15" s="58"/>
      <c r="F15" s="59"/>
      <c r="G15" s="56">
        <f>Rekapitulace!I23</f>
        <v>0</v>
      </c>
    </row>
    <row r="16" spans="1:57" ht="15.95" customHeight="1">
      <c r="A16" s="54" t="s">
        <v>23</v>
      </c>
      <c r="B16" s="55" t="s">
        <v>24</v>
      </c>
      <c r="C16" s="56">
        <f>PSV</f>
        <v>0</v>
      </c>
      <c r="D16" s="9" t="str">
        <f>Rekapitulace!A24</f>
        <v>Mimostaveništní doprava</v>
      </c>
      <c r="E16" s="60"/>
      <c r="F16" s="61"/>
      <c r="G16" s="56">
        <f>Rekapitulace!I24</f>
        <v>0</v>
      </c>
    </row>
    <row r="17" spans="1:7" ht="15.95" customHeight="1">
      <c r="A17" s="54" t="s">
        <v>25</v>
      </c>
      <c r="B17" s="55" t="s">
        <v>26</v>
      </c>
      <c r="C17" s="56">
        <f>Mont</f>
        <v>0</v>
      </c>
      <c r="D17" s="9" t="str">
        <f>Rekapitulace!A25</f>
        <v>Kompletační činnost (IČD)</v>
      </c>
      <c r="E17" s="60"/>
      <c r="F17" s="61"/>
      <c r="G17" s="56">
        <f>Rekapitulace!I25</f>
        <v>0</v>
      </c>
    </row>
    <row r="18" spans="1:7" ht="15.95" customHeight="1">
      <c r="A18" s="62" t="s">
        <v>27</v>
      </c>
      <c r="B18" s="63" t="s">
        <v>28</v>
      </c>
      <c r="C18" s="56">
        <f>Dodavka</f>
        <v>0</v>
      </c>
      <c r="D18" s="9" t="str">
        <f>Rekapitulace!A26</f>
        <v>Rezerva rozpočtu</v>
      </c>
      <c r="E18" s="60"/>
      <c r="F18" s="61"/>
      <c r="G18" s="56">
        <f>Rekapitulace!I26</f>
        <v>0</v>
      </c>
    </row>
    <row r="19" spans="1:7" ht="15.95" customHeight="1">
      <c r="A19" s="64" t="s">
        <v>29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>
      <c r="A20" s="64"/>
      <c r="B20" s="55"/>
      <c r="C20" s="56"/>
      <c r="D20" s="9"/>
      <c r="E20" s="60"/>
      <c r="F20" s="61"/>
      <c r="G20" s="56"/>
    </row>
    <row r="21" spans="1:7" ht="15.95" customHeight="1">
      <c r="A21" s="64" t="s">
        <v>30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>
      <c r="A23" s="213" t="s">
        <v>33</v>
      </c>
      <c r="B23" s="214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42</v>
      </c>
      <c r="B30" s="86"/>
      <c r="C30" s="87">
        <v>21</v>
      </c>
      <c r="D30" s="86" t="s">
        <v>43</v>
      </c>
      <c r="E30" s="88"/>
      <c r="F30" s="205">
        <f>C23-F32</f>
        <v>0</v>
      </c>
      <c r="G30" s="206"/>
    </row>
    <row r="31" spans="1:7">
      <c r="A31" s="85" t="s">
        <v>44</v>
      </c>
      <c r="B31" s="86"/>
      <c r="C31" s="87">
        <f>SazbaDPH1</f>
        <v>21</v>
      </c>
      <c r="D31" s="86" t="s">
        <v>45</v>
      </c>
      <c r="E31" s="88"/>
      <c r="F31" s="205">
        <f>ROUND(PRODUCT(F30,C31/100),0)</f>
        <v>0</v>
      </c>
      <c r="G31" s="206"/>
    </row>
    <row r="32" spans="1:7">
      <c r="A32" s="85" t="s">
        <v>42</v>
      </c>
      <c r="B32" s="86"/>
      <c r="C32" s="87">
        <v>0</v>
      </c>
      <c r="D32" s="86" t="s">
        <v>45</v>
      </c>
      <c r="E32" s="88"/>
      <c r="F32" s="205">
        <v>0</v>
      </c>
      <c r="G32" s="206"/>
    </row>
    <row r="33" spans="1:8">
      <c r="A33" s="85" t="s">
        <v>44</v>
      </c>
      <c r="B33" s="89"/>
      <c r="C33" s="90">
        <f>SazbaDPH2</f>
        <v>0</v>
      </c>
      <c r="D33" s="86" t="s">
        <v>45</v>
      </c>
      <c r="E33" s="61"/>
      <c r="F33" s="205">
        <f>ROUND(PRODUCT(F32,C33/100),0)</f>
        <v>0</v>
      </c>
      <c r="G33" s="206"/>
    </row>
    <row r="34" spans="1:8" s="94" customFormat="1" ht="19.5" customHeight="1" thickBot="1">
      <c r="A34" s="91" t="s">
        <v>46</v>
      </c>
      <c r="B34" s="92"/>
      <c r="C34" s="92"/>
      <c r="D34" s="92"/>
      <c r="E34" s="93"/>
      <c r="F34" s="207">
        <f>ROUND(SUM(F30:F33),0)</f>
        <v>0</v>
      </c>
      <c r="G34" s="208"/>
    </row>
    <row r="36" spans="1:8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>
      <c r="A37" s="95"/>
      <c r="B37" s="209"/>
      <c r="C37" s="209"/>
      <c r="D37" s="209"/>
      <c r="E37" s="209"/>
      <c r="F37" s="209"/>
      <c r="G37" s="209"/>
      <c r="H37" t="s">
        <v>5</v>
      </c>
    </row>
    <row r="38" spans="1:8" ht="12.75" customHeight="1">
      <c r="A38" s="96"/>
      <c r="B38" s="209"/>
      <c r="C38" s="209"/>
      <c r="D38" s="209"/>
      <c r="E38" s="209"/>
      <c r="F38" s="209"/>
      <c r="G38" s="209"/>
      <c r="H38" t="s">
        <v>5</v>
      </c>
    </row>
    <row r="39" spans="1:8">
      <c r="A39" s="96"/>
      <c r="B39" s="209"/>
      <c r="C39" s="209"/>
      <c r="D39" s="209"/>
      <c r="E39" s="209"/>
      <c r="F39" s="209"/>
      <c r="G39" s="209"/>
      <c r="H39" t="s">
        <v>5</v>
      </c>
    </row>
    <row r="40" spans="1:8">
      <c r="A40" s="96"/>
      <c r="B40" s="209"/>
      <c r="C40" s="209"/>
      <c r="D40" s="209"/>
      <c r="E40" s="209"/>
      <c r="F40" s="209"/>
      <c r="G40" s="209"/>
      <c r="H40" t="s">
        <v>5</v>
      </c>
    </row>
    <row r="41" spans="1:8">
      <c r="A41" s="96"/>
      <c r="B41" s="209"/>
      <c r="C41" s="209"/>
      <c r="D41" s="209"/>
      <c r="E41" s="209"/>
      <c r="F41" s="209"/>
      <c r="G41" s="209"/>
      <c r="H41" t="s">
        <v>5</v>
      </c>
    </row>
    <row r="42" spans="1:8">
      <c r="A42" s="96"/>
      <c r="B42" s="209"/>
      <c r="C42" s="209"/>
      <c r="D42" s="209"/>
      <c r="E42" s="209"/>
      <c r="F42" s="209"/>
      <c r="G42" s="209"/>
      <c r="H42" t="s">
        <v>5</v>
      </c>
    </row>
    <row r="43" spans="1:8">
      <c r="A43" s="96"/>
      <c r="B43" s="209"/>
      <c r="C43" s="209"/>
      <c r="D43" s="209"/>
      <c r="E43" s="209"/>
      <c r="F43" s="209"/>
      <c r="G43" s="209"/>
      <c r="H43" t="s">
        <v>5</v>
      </c>
    </row>
    <row r="44" spans="1:8">
      <c r="A44" s="96"/>
      <c r="B44" s="209"/>
      <c r="C44" s="209"/>
      <c r="D44" s="209"/>
      <c r="E44" s="209"/>
      <c r="F44" s="209"/>
      <c r="G44" s="209"/>
      <c r="H44" t="s">
        <v>5</v>
      </c>
    </row>
    <row r="45" spans="1:8" ht="0.75" customHeight="1">
      <c r="A45" s="96"/>
      <c r="B45" s="209"/>
      <c r="C45" s="209"/>
      <c r="D45" s="209"/>
      <c r="E45" s="209"/>
      <c r="F45" s="209"/>
      <c r="G45" s="209"/>
      <c r="H45" t="s">
        <v>5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  <row r="52" spans="2:7">
      <c r="B52" s="204"/>
      <c r="C52" s="204"/>
      <c r="D52" s="204"/>
      <c r="E52" s="204"/>
      <c r="F52" s="204"/>
      <c r="G52" s="204"/>
    </row>
    <row r="53" spans="2:7">
      <c r="B53" s="204"/>
      <c r="C53" s="204"/>
      <c r="D53" s="204"/>
      <c r="E53" s="204"/>
      <c r="F53" s="204"/>
      <c r="G53" s="204"/>
    </row>
    <row r="54" spans="2:7">
      <c r="B54" s="204"/>
      <c r="C54" s="204"/>
      <c r="D54" s="204"/>
      <c r="E54" s="204"/>
      <c r="F54" s="204"/>
      <c r="G54" s="204"/>
    </row>
    <row r="55" spans="2:7">
      <c r="B55" s="204"/>
      <c r="C55" s="204"/>
      <c r="D55" s="204"/>
      <c r="E55" s="204"/>
      <c r="F55" s="204"/>
      <c r="G55" s="204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8"/>
  <sheetViews>
    <sheetView workbookViewId="0">
      <selection activeCell="H27" sqref="H27:I27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15" t="s">
        <v>48</v>
      </c>
      <c r="B1" s="216"/>
      <c r="C1" s="97" t="str">
        <f>CONCATENATE(cislostavby," ",nazevstavby)</f>
        <v>HD1205 Novostavba šaten v areálu TJ Popůvky</v>
      </c>
      <c r="D1" s="98"/>
      <c r="E1" s="99"/>
      <c r="F1" s="98"/>
      <c r="G1" s="100" t="s">
        <v>49</v>
      </c>
      <c r="H1" s="101" t="s">
        <v>82</v>
      </c>
      <c r="I1" s="102"/>
    </row>
    <row r="2" spans="1:9" ht="13.5" thickBot="1">
      <c r="A2" s="217" t="s">
        <v>50</v>
      </c>
      <c r="B2" s="218"/>
      <c r="C2" s="103" t="str">
        <f>CONCATENATE(cisloobjektu," ",nazevobjektu)</f>
        <v>SO04-06+10 Plynov. přípojka/ Vodovod/ Kanalizace/ Topení+TÚV</v>
      </c>
      <c r="D2" s="104"/>
      <c r="E2" s="105"/>
      <c r="F2" s="104"/>
      <c r="G2" s="219" t="s">
        <v>83</v>
      </c>
      <c r="H2" s="220"/>
      <c r="I2" s="221"/>
    </row>
    <row r="3" spans="1:9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9" s="35" customFormat="1">
      <c r="A7" s="200" t="str">
        <f>Položky!B7</f>
        <v>8</v>
      </c>
      <c r="B7" s="115" t="str">
        <f>Položky!C7</f>
        <v>Trubní vedení</v>
      </c>
      <c r="C7" s="66"/>
      <c r="D7" s="116"/>
      <c r="E7" s="201">
        <f>Položky!BA14</f>
        <v>0</v>
      </c>
      <c r="F7" s="202">
        <f>Položky!BB14</f>
        <v>0</v>
      </c>
      <c r="G7" s="202">
        <f>Položky!BC14</f>
        <v>0</v>
      </c>
      <c r="H7" s="202">
        <f>Položky!BD14</f>
        <v>0</v>
      </c>
      <c r="I7" s="203">
        <f>Položky!BE14</f>
        <v>0</v>
      </c>
    </row>
    <row r="8" spans="1:9" s="35" customFormat="1">
      <c r="A8" s="200" t="str">
        <f>Položky!B15</f>
        <v>95</v>
      </c>
      <c r="B8" s="115" t="str">
        <f>Položky!C15</f>
        <v>Dokončovací konstrukce na pozemních stavbách</v>
      </c>
      <c r="C8" s="66"/>
      <c r="D8" s="116"/>
      <c r="E8" s="201">
        <f>Položky!BA17</f>
        <v>0</v>
      </c>
      <c r="F8" s="202">
        <f>Položky!BB17</f>
        <v>0</v>
      </c>
      <c r="G8" s="202">
        <f>Položky!BC17</f>
        <v>0</v>
      </c>
      <c r="H8" s="202">
        <f>Položky!BD17</f>
        <v>0</v>
      </c>
      <c r="I8" s="203">
        <f>Položky!BE17</f>
        <v>0</v>
      </c>
    </row>
    <row r="9" spans="1:9" s="35" customFormat="1">
      <c r="A9" s="200" t="str">
        <f>Položky!B18</f>
        <v>721</v>
      </c>
      <c r="B9" s="115" t="str">
        <f>Položky!C18</f>
        <v>Vnitřní kanalizace</v>
      </c>
      <c r="C9" s="66"/>
      <c r="D9" s="116"/>
      <c r="E9" s="201">
        <f>Položky!BA32</f>
        <v>0</v>
      </c>
      <c r="F9" s="202">
        <f>Položky!BB32</f>
        <v>0</v>
      </c>
      <c r="G9" s="202">
        <f>Položky!BC32</f>
        <v>0</v>
      </c>
      <c r="H9" s="202">
        <f>Položky!BD32</f>
        <v>0</v>
      </c>
      <c r="I9" s="203">
        <f>Položky!BE32</f>
        <v>0</v>
      </c>
    </row>
    <row r="10" spans="1:9" s="35" customFormat="1">
      <c r="A10" s="200" t="str">
        <f>Položky!B33</f>
        <v>722</v>
      </c>
      <c r="B10" s="115" t="str">
        <f>Položky!C33</f>
        <v>Vnitřní vodovod</v>
      </c>
      <c r="C10" s="66"/>
      <c r="D10" s="116"/>
      <c r="E10" s="201">
        <f>Položky!BA55</f>
        <v>0</v>
      </c>
      <c r="F10" s="202">
        <f>Položky!BB55</f>
        <v>0</v>
      </c>
      <c r="G10" s="202">
        <f>Položky!BC55</f>
        <v>0</v>
      </c>
      <c r="H10" s="202">
        <f>Položky!BD55</f>
        <v>0</v>
      </c>
      <c r="I10" s="203">
        <f>Položky!BE55</f>
        <v>0</v>
      </c>
    </row>
    <row r="11" spans="1:9" s="35" customFormat="1">
      <c r="A11" s="200" t="str">
        <f>Položky!B56</f>
        <v>723</v>
      </c>
      <c r="B11" s="115" t="str">
        <f>Položky!C56</f>
        <v>Vnitřní plynovod</v>
      </c>
      <c r="C11" s="66"/>
      <c r="D11" s="116"/>
      <c r="E11" s="201">
        <f>Položky!BA68</f>
        <v>0</v>
      </c>
      <c r="F11" s="202">
        <f>Položky!BB68</f>
        <v>0</v>
      </c>
      <c r="G11" s="202">
        <f>Položky!BC68</f>
        <v>0</v>
      </c>
      <c r="H11" s="202">
        <f>Položky!BD68</f>
        <v>0</v>
      </c>
      <c r="I11" s="203">
        <f>Položky!BE68</f>
        <v>0</v>
      </c>
    </row>
    <row r="12" spans="1:9" s="35" customFormat="1">
      <c r="A12" s="200" t="str">
        <f>Položky!B69</f>
        <v>725</v>
      </c>
      <c r="B12" s="115" t="str">
        <f>Položky!C69</f>
        <v>Zařizovací předměty</v>
      </c>
      <c r="C12" s="66"/>
      <c r="D12" s="116"/>
      <c r="E12" s="201">
        <f>Položky!BA111</f>
        <v>0</v>
      </c>
      <c r="F12" s="202">
        <f>Položky!BB111</f>
        <v>0</v>
      </c>
      <c r="G12" s="202">
        <f>Položky!BC111</f>
        <v>0</v>
      </c>
      <c r="H12" s="202">
        <f>Položky!BD111</f>
        <v>0</v>
      </c>
      <c r="I12" s="203">
        <f>Položky!BE111</f>
        <v>0</v>
      </c>
    </row>
    <row r="13" spans="1:9" s="35" customFormat="1">
      <c r="A13" s="200" t="str">
        <f>Položky!B112</f>
        <v>726</v>
      </c>
      <c r="B13" s="115" t="str">
        <f>Položky!C112</f>
        <v>Instalační prefabrikáty</v>
      </c>
      <c r="C13" s="66"/>
      <c r="D13" s="116"/>
      <c r="E13" s="201">
        <f>Položky!BA116</f>
        <v>0</v>
      </c>
      <c r="F13" s="202">
        <f>Položky!BB116</f>
        <v>0</v>
      </c>
      <c r="G13" s="202">
        <f>Položky!BC116</f>
        <v>0</v>
      </c>
      <c r="H13" s="202">
        <f>Položky!BD116</f>
        <v>0</v>
      </c>
      <c r="I13" s="203">
        <f>Položky!BE116</f>
        <v>0</v>
      </c>
    </row>
    <row r="14" spans="1:9" s="35" customFormat="1">
      <c r="A14" s="200" t="str">
        <f>Položky!B117</f>
        <v>731</v>
      </c>
      <c r="B14" s="115" t="str">
        <f>Položky!C117</f>
        <v>Kotelny</v>
      </c>
      <c r="C14" s="66"/>
      <c r="D14" s="116"/>
      <c r="E14" s="201">
        <f>Položky!BA175</f>
        <v>0</v>
      </c>
      <c r="F14" s="202">
        <f>Položky!BB175</f>
        <v>0</v>
      </c>
      <c r="G14" s="202">
        <f>Položky!BC175</f>
        <v>0</v>
      </c>
      <c r="H14" s="202">
        <f>Položky!BD175</f>
        <v>0</v>
      </c>
      <c r="I14" s="203">
        <f>Položky!BE175</f>
        <v>0</v>
      </c>
    </row>
    <row r="15" spans="1:9" s="35" customFormat="1">
      <c r="A15" s="200" t="str">
        <f>Položky!B176</f>
        <v>733</v>
      </c>
      <c r="B15" s="115" t="str">
        <f>Položky!C176</f>
        <v>Rozvod potrubí</v>
      </c>
      <c r="C15" s="66"/>
      <c r="D15" s="116"/>
      <c r="E15" s="201">
        <f>Položky!BA190</f>
        <v>0</v>
      </c>
      <c r="F15" s="202">
        <f>Položky!BB190</f>
        <v>0</v>
      </c>
      <c r="G15" s="202">
        <f>Položky!BC190</f>
        <v>0</v>
      </c>
      <c r="H15" s="202">
        <f>Položky!BD190</f>
        <v>0</v>
      </c>
      <c r="I15" s="203">
        <f>Položky!BE190</f>
        <v>0</v>
      </c>
    </row>
    <row r="16" spans="1:9" s="35" customFormat="1">
      <c r="A16" s="200" t="str">
        <f>Položky!B191</f>
        <v>736</v>
      </c>
      <c r="B16" s="115" t="str">
        <f>Položky!C191</f>
        <v>Podlahové vytápění</v>
      </c>
      <c r="C16" s="66"/>
      <c r="D16" s="116"/>
      <c r="E16" s="201">
        <f>Položky!BA194</f>
        <v>0</v>
      </c>
      <c r="F16" s="202">
        <f>Položky!BB194</f>
        <v>0</v>
      </c>
      <c r="G16" s="202">
        <f>Položky!BC194</f>
        <v>0</v>
      </c>
      <c r="H16" s="202">
        <f>Položky!BD194</f>
        <v>0</v>
      </c>
      <c r="I16" s="203">
        <f>Položky!BE194</f>
        <v>0</v>
      </c>
    </row>
    <row r="17" spans="1:57" s="35" customFormat="1" ht="13.5" thickBot="1">
      <c r="A17" s="200" t="str">
        <f>Položky!B195</f>
        <v>799</v>
      </c>
      <c r="B17" s="115" t="str">
        <f>Položky!C195</f>
        <v>Ostatní</v>
      </c>
      <c r="C17" s="66"/>
      <c r="D17" s="116"/>
      <c r="E17" s="201">
        <f>Položky!BA198</f>
        <v>0</v>
      </c>
      <c r="F17" s="202">
        <f>Položky!BB198</f>
        <v>0</v>
      </c>
      <c r="G17" s="202">
        <f>Položky!BC198</f>
        <v>0</v>
      </c>
      <c r="H17" s="202">
        <f>Položky!BD198</f>
        <v>0</v>
      </c>
      <c r="I17" s="203">
        <f>Položky!BE198</f>
        <v>0</v>
      </c>
    </row>
    <row r="18" spans="1:57" s="123" customFormat="1" ht="13.5" thickBot="1">
      <c r="A18" s="117"/>
      <c r="B18" s="118" t="s">
        <v>57</v>
      </c>
      <c r="C18" s="118"/>
      <c r="D18" s="119"/>
      <c r="E18" s="120">
        <f>SUM(E7:E17)</f>
        <v>0</v>
      </c>
      <c r="F18" s="121">
        <f>SUM(F7:F17)</f>
        <v>0</v>
      </c>
      <c r="G18" s="121">
        <f>SUM(G7:G17)</f>
        <v>0</v>
      </c>
      <c r="H18" s="121">
        <f>SUM(H7:H17)</f>
        <v>0</v>
      </c>
      <c r="I18" s="122">
        <f>SUM(I7:I17)</f>
        <v>0</v>
      </c>
    </row>
    <row r="19" spans="1:57">
      <c r="A19" s="66"/>
      <c r="B19" s="66"/>
      <c r="C19" s="66"/>
      <c r="D19" s="66"/>
      <c r="E19" s="66"/>
      <c r="F19" s="66"/>
      <c r="G19" s="66"/>
      <c r="H19" s="66"/>
      <c r="I19" s="66"/>
    </row>
    <row r="20" spans="1:57" ht="19.5" customHeight="1">
      <c r="A20" s="107" t="s">
        <v>58</v>
      </c>
      <c r="B20" s="107"/>
      <c r="C20" s="107"/>
      <c r="D20" s="107"/>
      <c r="E20" s="107"/>
      <c r="F20" s="107"/>
      <c r="G20" s="124"/>
      <c r="H20" s="107"/>
      <c r="I20" s="107"/>
      <c r="BA20" s="41"/>
      <c r="BB20" s="41"/>
      <c r="BC20" s="41"/>
      <c r="BD20" s="41"/>
      <c r="BE20" s="41"/>
    </row>
    <row r="21" spans="1:57" ht="13.5" thickBot="1">
      <c r="A21" s="77"/>
      <c r="B21" s="77"/>
      <c r="C21" s="77"/>
      <c r="D21" s="77"/>
      <c r="E21" s="77"/>
      <c r="F21" s="77"/>
      <c r="G21" s="77"/>
      <c r="H21" s="77"/>
      <c r="I21" s="77"/>
    </row>
    <row r="22" spans="1:57">
      <c r="A22" s="71" t="s">
        <v>59</v>
      </c>
      <c r="B22" s="72"/>
      <c r="C22" s="72"/>
      <c r="D22" s="125"/>
      <c r="E22" s="126" t="s">
        <v>60</v>
      </c>
      <c r="F22" s="127" t="s">
        <v>61</v>
      </c>
      <c r="G22" s="128" t="s">
        <v>62</v>
      </c>
      <c r="H22" s="129"/>
      <c r="I22" s="130" t="s">
        <v>60</v>
      </c>
    </row>
    <row r="23" spans="1:57">
      <c r="A23" s="64" t="s">
        <v>447</v>
      </c>
      <c r="B23" s="55"/>
      <c r="C23" s="55"/>
      <c r="D23" s="131"/>
      <c r="E23" s="132"/>
      <c r="F23" s="133"/>
      <c r="G23" s="134">
        <f>CHOOSE(BA23+1,HSV+PSV,HSV+PSV+Mont,HSV+PSV+Dodavka+Mont,HSV,PSV,Mont,Dodavka,Mont+Dodavka,0)</f>
        <v>0</v>
      </c>
      <c r="H23" s="135"/>
      <c r="I23" s="136">
        <f>E23+F23*G23/100</f>
        <v>0</v>
      </c>
      <c r="BA23">
        <v>2</v>
      </c>
    </row>
    <row r="24" spans="1:57">
      <c r="A24" s="64" t="s">
        <v>448</v>
      </c>
      <c r="B24" s="55"/>
      <c r="C24" s="55"/>
      <c r="D24" s="131"/>
      <c r="E24" s="132"/>
      <c r="F24" s="133"/>
      <c r="G24" s="134">
        <f>CHOOSE(BA24+1,HSV+PSV,HSV+PSV+Mont,HSV+PSV+Dodavka+Mont,HSV,PSV,Mont,Dodavka,Mont+Dodavka,0)</f>
        <v>0</v>
      </c>
      <c r="H24" s="135"/>
      <c r="I24" s="136">
        <f>E24+F24*G24/100</f>
        <v>0</v>
      </c>
      <c r="BA24">
        <v>2</v>
      </c>
    </row>
    <row r="25" spans="1:57">
      <c r="A25" s="64" t="s">
        <v>449</v>
      </c>
      <c r="B25" s="55"/>
      <c r="C25" s="55"/>
      <c r="D25" s="131"/>
      <c r="E25" s="132"/>
      <c r="F25" s="133"/>
      <c r="G25" s="134">
        <f>CHOOSE(BA25+1,HSV+PSV,HSV+PSV+Mont,HSV+PSV+Dodavka+Mont,HSV,PSV,Mont,Dodavka,Mont+Dodavka,0)</f>
        <v>0</v>
      </c>
      <c r="H25" s="135"/>
      <c r="I25" s="136">
        <f>E25+F25*G25/100</f>
        <v>0</v>
      </c>
      <c r="BA25">
        <v>2</v>
      </c>
    </row>
    <row r="26" spans="1:57">
      <c r="A26" s="64" t="s">
        <v>450</v>
      </c>
      <c r="B26" s="55"/>
      <c r="C26" s="55"/>
      <c r="D26" s="131"/>
      <c r="E26" s="132"/>
      <c r="F26" s="133"/>
      <c r="G26" s="134">
        <f>CHOOSE(BA26+1,HSV+PSV,HSV+PSV+Mont,HSV+PSV+Dodavka+Mont,HSV,PSV,Mont,Dodavka,Mont+Dodavka,0)</f>
        <v>0</v>
      </c>
      <c r="H26" s="135"/>
      <c r="I26" s="136">
        <f>E26+F26*G26/100</f>
        <v>0</v>
      </c>
      <c r="BA26">
        <v>2</v>
      </c>
    </row>
    <row r="27" spans="1:57" ht="13.5" thickBot="1">
      <c r="A27" s="137"/>
      <c r="B27" s="138" t="s">
        <v>63</v>
      </c>
      <c r="C27" s="139"/>
      <c r="D27" s="140"/>
      <c r="E27" s="141"/>
      <c r="F27" s="142"/>
      <c r="G27" s="142"/>
      <c r="H27" s="222">
        <f>SUM(I23:I26)</f>
        <v>0</v>
      </c>
      <c r="I27" s="223"/>
    </row>
    <row r="29" spans="1:57">
      <c r="B29" s="123"/>
      <c r="F29" s="143"/>
      <c r="G29" s="144"/>
      <c r="H29" s="144"/>
      <c r="I29" s="145"/>
    </row>
    <row r="30" spans="1:57">
      <c r="F30" s="143"/>
      <c r="G30" s="144"/>
      <c r="H30" s="144"/>
      <c r="I30" s="145"/>
    </row>
    <row r="31" spans="1:57">
      <c r="F31" s="143"/>
      <c r="G31" s="144"/>
      <c r="H31" s="144"/>
      <c r="I31" s="145"/>
    </row>
    <row r="32" spans="1:57">
      <c r="F32" s="143"/>
      <c r="G32" s="144"/>
      <c r="H32" s="144"/>
      <c r="I32" s="145"/>
    </row>
    <row r="33" spans="6:9">
      <c r="F33" s="143"/>
      <c r="G33" s="144"/>
      <c r="H33" s="144"/>
      <c r="I33" s="145"/>
    </row>
    <row r="34" spans="6:9">
      <c r="F34" s="143"/>
      <c r="G34" s="144"/>
      <c r="H34" s="144"/>
      <c r="I34" s="145"/>
    </row>
    <row r="35" spans="6:9">
      <c r="F35" s="143"/>
      <c r="G35" s="144"/>
      <c r="H35" s="144"/>
      <c r="I35" s="145"/>
    </row>
    <row r="36" spans="6:9">
      <c r="F36" s="143"/>
      <c r="G36" s="144"/>
      <c r="H36" s="144"/>
      <c r="I36" s="145"/>
    </row>
    <row r="37" spans="6:9">
      <c r="F37" s="143"/>
      <c r="G37" s="144"/>
      <c r="H37" s="144"/>
      <c r="I37" s="145"/>
    </row>
    <row r="38" spans="6:9">
      <c r="F38" s="143"/>
      <c r="G38" s="144"/>
      <c r="H38" s="144"/>
      <c r="I38" s="145"/>
    </row>
    <row r="39" spans="6:9">
      <c r="F39" s="143"/>
      <c r="G39" s="144"/>
      <c r="H39" s="144"/>
      <c r="I39" s="145"/>
    </row>
    <row r="40" spans="6:9">
      <c r="F40" s="143"/>
      <c r="G40" s="144"/>
      <c r="H40" s="144"/>
      <c r="I40" s="145"/>
    </row>
    <row r="41" spans="6:9">
      <c r="F41" s="143"/>
      <c r="G41" s="144"/>
      <c r="H41" s="144"/>
      <c r="I41" s="145"/>
    </row>
    <row r="42" spans="6:9">
      <c r="F42" s="143"/>
      <c r="G42" s="144"/>
      <c r="H42" s="144"/>
      <c r="I42" s="145"/>
    </row>
    <row r="43" spans="6:9">
      <c r="F43" s="143"/>
      <c r="G43" s="144"/>
      <c r="H43" s="144"/>
      <c r="I43" s="145"/>
    </row>
    <row r="44" spans="6:9">
      <c r="F44" s="143"/>
      <c r="G44" s="144"/>
      <c r="H44" s="144"/>
      <c r="I44" s="145"/>
    </row>
    <row r="45" spans="6:9">
      <c r="F45" s="143"/>
      <c r="G45" s="144"/>
      <c r="H45" s="144"/>
      <c r="I45" s="145"/>
    </row>
    <row r="46" spans="6:9">
      <c r="F46" s="143"/>
      <c r="G46" s="144"/>
      <c r="H46" s="144"/>
      <c r="I46" s="145"/>
    </row>
    <row r="47" spans="6:9">
      <c r="F47" s="143"/>
      <c r="G47" s="144"/>
      <c r="H47" s="144"/>
      <c r="I47" s="145"/>
    </row>
    <row r="48" spans="6:9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  <row r="72" spans="6:9">
      <c r="F72" s="143"/>
      <c r="G72" s="144"/>
      <c r="H72" s="144"/>
      <c r="I72" s="145"/>
    </row>
    <row r="73" spans="6:9">
      <c r="F73" s="143"/>
      <c r="G73" s="144"/>
      <c r="H73" s="144"/>
      <c r="I73" s="145"/>
    </row>
    <row r="74" spans="6:9">
      <c r="F74" s="143"/>
      <c r="G74" s="144"/>
      <c r="H74" s="144"/>
      <c r="I74" s="145"/>
    </row>
    <row r="75" spans="6:9">
      <c r="F75" s="143"/>
      <c r="G75" s="144"/>
      <c r="H75" s="144"/>
      <c r="I75" s="145"/>
    </row>
    <row r="76" spans="6:9">
      <c r="F76" s="143"/>
      <c r="G76" s="144"/>
      <c r="H76" s="144"/>
      <c r="I76" s="145"/>
    </row>
    <row r="77" spans="6:9">
      <c r="F77" s="143"/>
      <c r="G77" s="144"/>
      <c r="H77" s="144"/>
      <c r="I77" s="145"/>
    </row>
    <row r="78" spans="6:9">
      <c r="F78" s="143"/>
      <c r="G78" s="144"/>
      <c r="H78" s="144"/>
      <c r="I78" s="145"/>
    </row>
  </sheetData>
  <mergeCells count="4">
    <mergeCell ref="A1:B1"/>
    <mergeCell ref="A2:B2"/>
    <mergeCell ref="G2:I2"/>
    <mergeCell ref="H27:I2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71"/>
  <sheetViews>
    <sheetView showGridLines="0" showZeros="0" tabSelected="1" topLeftCell="A166" zoomScaleNormal="100" workbookViewId="0">
      <selection activeCell="A198" sqref="A198:IV200"/>
    </sheetView>
  </sheetViews>
  <sheetFormatPr defaultRowHeight="12.75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4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>
      <c r="A1" s="226" t="s">
        <v>76</v>
      </c>
      <c r="B1" s="226"/>
      <c r="C1" s="226"/>
      <c r="D1" s="226"/>
      <c r="E1" s="226"/>
      <c r="F1" s="226"/>
      <c r="G1" s="226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5" thickTop="1">
      <c r="A3" s="215" t="s">
        <v>48</v>
      </c>
      <c r="B3" s="216"/>
      <c r="C3" s="97" t="str">
        <f>CONCATENATE(cislostavby," ",nazevstavby)</f>
        <v>HD1205 Novostavba šaten v areálu TJ Popůvky</v>
      </c>
      <c r="D3" s="151"/>
      <c r="E3" s="152" t="s">
        <v>64</v>
      </c>
      <c r="F3" s="153" t="str">
        <f>Rekapitulace!H1</f>
        <v>HD1205ZTI1</v>
      </c>
      <c r="G3" s="154"/>
    </row>
    <row r="4" spans="1:104" ht="13.5" thickBot="1">
      <c r="A4" s="227" t="s">
        <v>50</v>
      </c>
      <c r="B4" s="218"/>
      <c r="C4" s="103" t="str">
        <f>CONCATENATE(cisloobjektu," ",nazevobjektu)</f>
        <v>SO04-06+10 Plynov. přípojka/ Vodovod/ Kanalizace/ Topení+TÚV</v>
      </c>
      <c r="D4" s="155"/>
      <c r="E4" s="228" t="str">
        <f>Rekapitulace!G2</f>
        <v>Novostavba šaten Popůvky - ZTI</v>
      </c>
      <c r="F4" s="229"/>
      <c r="G4" s="230"/>
    </row>
    <row r="5" spans="1:104" ht="13.5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>
      <c r="A7" s="163" t="s">
        <v>72</v>
      </c>
      <c r="B7" s="164" t="s">
        <v>84</v>
      </c>
      <c r="C7" s="165" t="s">
        <v>85</v>
      </c>
      <c r="D7" s="166"/>
      <c r="E7" s="167"/>
      <c r="F7" s="167"/>
      <c r="G7" s="168"/>
      <c r="H7" s="169"/>
      <c r="I7" s="169"/>
      <c r="O7" s="170">
        <v>1</v>
      </c>
    </row>
    <row r="8" spans="1:104">
      <c r="A8" s="171">
        <v>1</v>
      </c>
      <c r="B8" s="172" t="s">
        <v>86</v>
      </c>
      <c r="C8" s="173" t="s">
        <v>87</v>
      </c>
      <c r="D8" s="174" t="s">
        <v>88</v>
      </c>
      <c r="E8" s="175">
        <v>1</v>
      </c>
      <c r="F8" s="175">
        <v>0</v>
      </c>
      <c r="G8" s="176">
        <f t="shared" ref="G8:G13" si="0"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 t="shared" ref="BA8:BA13" si="1">IF(AZ8=1,G8,0)</f>
        <v>0</v>
      </c>
      <c r="BB8" s="146">
        <f t="shared" ref="BB8:BB13" si="2">IF(AZ8=2,G8,0)</f>
        <v>0</v>
      </c>
      <c r="BC8" s="146">
        <f t="shared" ref="BC8:BC13" si="3">IF(AZ8=3,G8,0)</f>
        <v>0</v>
      </c>
      <c r="BD8" s="146">
        <f t="shared" ref="BD8:BD13" si="4">IF(AZ8=4,G8,0)</f>
        <v>0</v>
      </c>
      <c r="BE8" s="146">
        <f t="shared" ref="BE8:BE13" si="5">IF(AZ8=5,G8,0)</f>
        <v>0</v>
      </c>
      <c r="CA8" s="177">
        <v>1</v>
      </c>
      <c r="CB8" s="177">
        <v>1</v>
      </c>
      <c r="CZ8" s="146">
        <v>0.40105000000000002</v>
      </c>
    </row>
    <row r="9" spans="1:104" ht="22.5">
      <c r="A9" s="171">
        <v>2</v>
      </c>
      <c r="B9" s="172" t="s">
        <v>89</v>
      </c>
      <c r="C9" s="173" t="s">
        <v>90</v>
      </c>
      <c r="D9" s="174" t="s">
        <v>91</v>
      </c>
      <c r="E9" s="175">
        <v>45</v>
      </c>
      <c r="F9" s="175">
        <v>0</v>
      </c>
      <c r="G9" s="176">
        <f t="shared" si="0"/>
        <v>0</v>
      </c>
      <c r="O9" s="170">
        <v>2</v>
      </c>
      <c r="AA9" s="146">
        <v>2</v>
      </c>
      <c r="AB9" s="146">
        <v>1</v>
      </c>
      <c r="AC9" s="146">
        <v>1</v>
      </c>
      <c r="AZ9" s="146">
        <v>1</v>
      </c>
      <c r="BA9" s="146">
        <f t="shared" si="1"/>
        <v>0</v>
      </c>
      <c r="BB9" s="146">
        <f t="shared" si="2"/>
        <v>0</v>
      </c>
      <c r="BC9" s="146">
        <f t="shared" si="3"/>
        <v>0</v>
      </c>
      <c r="BD9" s="146">
        <f t="shared" si="4"/>
        <v>0</v>
      </c>
      <c r="BE9" s="146">
        <f t="shared" si="5"/>
        <v>0</v>
      </c>
      <c r="CA9" s="177">
        <v>2</v>
      </c>
      <c r="CB9" s="177">
        <v>1</v>
      </c>
      <c r="CZ9" s="146">
        <v>0.23269999999999999</v>
      </c>
    </row>
    <row r="10" spans="1:104" ht="22.5">
      <c r="A10" s="171">
        <v>3</v>
      </c>
      <c r="B10" s="172" t="s">
        <v>92</v>
      </c>
      <c r="C10" s="173" t="s">
        <v>93</v>
      </c>
      <c r="D10" s="174" t="s">
        <v>91</v>
      </c>
      <c r="E10" s="175">
        <v>52</v>
      </c>
      <c r="F10" s="175">
        <v>0</v>
      </c>
      <c r="G10" s="176">
        <f t="shared" si="0"/>
        <v>0</v>
      </c>
      <c r="O10" s="170">
        <v>2</v>
      </c>
      <c r="AA10" s="146">
        <v>2</v>
      </c>
      <c r="AB10" s="146">
        <v>0</v>
      </c>
      <c r="AC10" s="146">
        <v>0</v>
      </c>
      <c r="AZ10" s="146">
        <v>1</v>
      </c>
      <c r="BA10" s="146">
        <f t="shared" si="1"/>
        <v>0</v>
      </c>
      <c r="BB10" s="146">
        <f t="shared" si="2"/>
        <v>0</v>
      </c>
      <c r="BC10" s="146">
        <f t="shared" si="3"/>
        <v>0</v>
      </c>
      <c r="BD10" s="146">
        <f t="shared" si="4"/>
        <v>0</v>
      </c>
      <c r="BE10" s="146">
        <f t="shared" si="5"/>
        <v>0</v>
      </c>
      <c r="CA10" s="177">
        <v>2</v>
      </c>
      <c r="CB10" s="177">
        <v>0</v>
      </c>
      <c r="CZ10" s="146">
        <v>0.26140999999999998</v>
      </c>
    </row>
    <row r="11" spans="1:104" ht="22.5">
      <c r="A11" s="171">
        <v>4</v>
      </c>
      <c r="B11" s="172" t="s">
        <v>94</v>
      </c>
      <c r="C11" s="173" t="s">
        <v>95</v>
      </c>
      <c r="D11" s="174" t="s">
        <v>88</v>
      </c>
      <c r="E11" s="175">
        <v>1</v>
      </c>
      <c r="F11" s="175">
        <v>0</v>
      </c>
      <c r="G11" s="176">
        <f t="shared" si="0"/>
        <v>0</v>
      </c>
      <c r="O11" s="170">
        <v>2</v>
      </c>
      <c r="AA11" s="146">
        <v>2</v>
      </c>
      <c r="AB11" s="146">
        <v>1</v>
      </c>
      <c r="AC11" s="146">
        <v>1</v>
      </c>
      <c r="AZ11" s="146">
        <v>1</v>
      </c>
      <c r="BA11" s="146">
        <f t="shared" si="1"/>
        <v>0</v>
      </c>
      <c r="BB11" s="146">
        <f t="shared" si="2"/>
        <v>0</v>
      </c>
      <c r="BC11" s="146">
        <f t="shared" si="3"/>
        <v>0</v>
      </c>
      <c r="BD11" s="146">
        <f t="shared" si="4"/>
        <v>0</v>
      </c>
      <c r="BE11" s="146">
        <f t="shared" si="5"/>
        <v>0</v>
      </c>
      <c r="CA11" s="177">
        <v>2</v>
      </c>
      <c r="CB11" s="177">
        <v>1</v>
      </c>
      <c r="CZ11" s="146">
        <v>5.9130000000000002E-2</v>
      </c>
    </row>
    <row r="12" spans="1:104">
      <c r="A12" s="171">
        <v>5</v>
      </c>
      <c r="B12" s="172" t="s">
        <v>96</v>
      </c>
      <c r="C12" s="173" t="s">
        <v>97</v>
      </c>
      <c r="D12" s="174" t="s">
        <v>88</v>
      </c>
      <c r="E12" s="175">
        <v>1</v>
      </c>
      <c r="F12" s="175">
        <v>0</v>
      </c>
      <c r="G12" s="176">
        <f t="shared" si="0"/>
        <v>0</v>
      </c>
      <c r="O12" s="170">
        <v>2</v>
      </c>
      <c r="AA12" s="146">
        <v>3</v>
      </c>
      <c r="AB12" s="146">
        <v>1</v>
      </c>
      <c r="AC12" s="146">
        <v>28697274</v>
      </c>
      <c r="AZ12" s="146">
        <v>1</v>
      </c>
      <c r="BA12" s="146">
        <f t="shared" si="1"/>
        <v>0</v>
      </c>
      <c r="BB12" s="146">
        <f t="shared" si="2"/>
        <v>0</v>
      </c>
      <c r="BC12" s="146">
        <f t="shared" si="3"/>
        <v>0</v>
      </c>
      <c r="BD12" s="146">
        <f t="shared" si="4"/>
        <v>0</v>
      </c>
      <c r="BE12" s="146">
        <f t="shared" si="5"/>
        <v>0</v>
      </c>
      <c r="CA12" s="177">
        <v>3</v>
      </c>
      <c r="CB12" s="177">
        <v>1</v>
      </c>
      <c r="CZ12" s="146">
        <v>0.13</v>
      </c>
    </row>
    <row r="13" spans="1:104">
      <c r="A13" s="171">
        <v>6</v>
      </c>
      <c r="B13" s="172" t="s">
        <v>98</v>
      </c>
      <c r="C13" s="173" t="s">
        <v>99</v>
      </c>
      <c r="D13" s="174" t="s">
        <v>100</v>
      </c>
      <c r="E13" s="175">
        <v>0.53105000000000002</v>
      </c>
      <c r="F13" s="175">
        <v>0</v>
      </c>
      <c r="G13" s="176">
        <f t="shared" si="0"/>
        <v>0</v>
      </c>
      <c r="O13" s="170">
        <v>2</v>
      </c>
      <c r="AA13" s="146">
        <v>7</v>
      </c>
      <c r="AB13" s="146">
        <v>1</v>
      </c>
      <c r="AC13" s="146">
        <v>2</v>
      </c>
      <c r="AZ13" s="146">
        <v>1</v>
      </c>
      <c r="BA13" s="146">
        <f t="shared" si="1"/>
        <v>0</v>
      </c>
      <c r="BB13" s="146">
        <f t="shared" si="2"/>
        <v>0</v>
      </c>
      <c r="BC13" s="146">
        <f t="shared" si="3"/>
        <v>0</v>
      </c>
      <c r="BD13" s="146">
        <f t="shared" si="4"/>
        <v>0</v>
      </c>
      <c r="BE13" s="146">
        <f t="shared" si="5"/>
        <v>0</v>
      </c>
      <c r="CA13" s="177">
        <v>7</v>
      </c>
      <c r="CB13" s="177">
        <v>1</v>
      </c>
      <c r="CZ13" s="146">
        <v>0</v>
      </c>
    </row>
    <row r="14" spans="1:104">
      <c r="A14" s="184"/>
      <c r="B14" s="185" t="s">
        <v>74</v>
      </c>
      <c r="C14" s="186" t="str">
        <f>CONCATENATE(B7," ",C7)</f>
        <v>8 Trubní vedení</v>
      </c>
      <c r="D14" s="187"/>
      <c r="E14" s="188"/>
      <c r="F14" s="189"/>
      <c r="G14" s="190">
        <f>SUM(G7:G13)</f>
        <v>0</v>
      </c>
      <c r="O14" s="170">
        <v>4</v>
      </c>
      <c r="BA14" s="191">
        <f>SUM(BA7:BA13)</f>
        <v>0</v>
      </c>
      <c r="BB14" s="191">
        <f>SUM(BB7:BB13)</f>
        <v>0</v>
      </c>
      <c r="BC14" s="191">
        <f>SUM(BC7:BC13)</f>
        <v>0</v>
      </c>
      <c r="BD14" s="191">
        <f>SUM(BD7:BD13)</f>
        <v>0</v>
      </c>
      <c r="BE14" s="191">
        <f>SUM(BE7:BE13)</f>
        <v>0</v>
      </c>
    </row>
    <row r="15" spans="1:104">
      <c r="A15" s="163" t="s">
        <v>72</v>
      </c>
      <c r="B15" s="164" t="s">
        <v>101</v>
      </c>
      <c r="C15" s="165" t="s">
        <v>102</v>
      </c>
      <c r="D15" s="166"/>
      <c r="E15" s="167"/>
      <c r="F15" s="167"/>
      <c r="G15" s="168"/>
      <c r="H15" s="169"/>
      <c r="I15" s="169"/>
      <c r="O15" s="170">
        <v>1</v>
      </c>
    </row>
    <row r="16" spans="1:104">
      <c r="A16" s="171">
        <v>7</v>
      </c>
      <c r="B16" s="172" t="s">
        <v>103</v>
      </c>
      <c r="C16" s="173" t="s">
        <v>104</v>
      </c>
      <c r="D16" s="174" t="s">
        <v>91</v>
      </c>
      <c r="E16" s="175">
        <v>9</v>
      </c>
      <c r="F16" s="175">
        <v>0</v>
      </c>
      <c r="G16" s="176">
        <f>E16*F16</f>
        <v>0</v>
      </c>
      <c r="O16" s="170">
        <v>2</v>
      </c>
      <c r="AA16" s="146">
        <v>1</v>
      </c>
      <c r="AB16" s="146">
        <v>0</v>
      </c>
      <c r="AC16" s="146">
        <v>0</v>
      </c>
      <c r="AZ16" s="146">
        <v>1</v>
      </c>
      <c r="BA16" s="146">
        <f>IF(AZ16=1,G16,0)</f>
        <v>0</v>
      </c>
      <c r="BB16" s="146">
        <f>IF(AZ16=2,G16,0)</f>
        <v>0</v>
      </c>
      <c r="BC16" s="146">
        <f>IF(AZ16=3,G16,0)</f>
        <v>0</v>
      </c>
      <c r="BD16" s="146">
        <f>IF(AZ16=4,G16,0)</f>
        <v>0</v>
      </c>
      <c r="BE16" s="146">
        <f>IF(AZ16=5,G16,0)</f>
        <v>0</v>
      </c>
      <c r="CA16" s="177">
        <v>1</v>
      </c>
      <c r="CB16" s="177">
        <v>0</v>
      </c>
      <c r="CZ16" s="146">
        <v>1.1339999999999999E-2</v>
      </c>
    </row>
    <row r="17" spans="1:104">
      <c r="A17" s="184"/>
      <c r="B17" s="185" t="s">
        <v>74</v>
      </c>
      <c r="C17" s="186" t="str">
        <f>CONCATENATE(B15," ",C15)</f>
        <v>95 Dokončovací konstrukce na pozemních stavbách</v>
      </c>
      <c r="D17" s="187"/>
      <c r="E17" s="188"/>
      <c r="F17" s="189"/>
      <c r="G17" s="190">
        <f>SUM(G15:G16)</f>
        <v>0</v>
      </c>
      <c r="O17" s="170">
        <v>4</v>
      </c>
      <c r="BA17" s="191">
        <f>SUM(BA15:BA16)</f>
        <v>0</v>
      </c>
      <c r="BB17" s="191">
        <f>SUM(BB15:BB16)</f>
        <v>0</v>
      </c>
      <c r="BC17" s="191">
        <f>SUM(BC15:BC16)</f>
        <v>0</v>
      </c>
      <c r="BD17" s="191">
        <f>SUM(BD15:BD16)</f>
        <v>0</v>
      </c>
      <c r="BE17" s="191">
        <f>SUM(BE15:BE16)</f>
        <v>0</v>
      </c>
    </row>
    <row r="18" spans="1:104">
      <c r="A18" s="163" t="s">
        <v>72</v>
      </c>
      <c r="B18" s="164" t="s">
        <v>105</v>
      </c>
      <c r="C18" s="165" t="s">
        <v>106</v>
      </c>
      <c r="D18" s="166"/>
      <c r="E18" s="167"/>
      <c r="F18" s="167"/>
      <c r="G18" s="168"/>
      <c r="H18" s="169"/>
      <c r="I18" s="169"/>
      <c r="O18" s="170">
        <v>1</v>
      </c>
    </row>
    <row r="19" spans="1:104">
      <c r="A19" s="171">
        <v>8</v>
      </c>
      <c r="B19" s="172" t="s">
        <v>107</v>
      </c>
      <c r="C19" s="173" t="s">
        <v>108</v>
      </c>
      <c r="D19" s="174" t="s">
        <v>88</v>
      </c>
      <c r="E19" s="175">
        <v>6</v>
      </c>
      <c r="F19" s="175">
        <v>0</v>
      </c>
      <c r="G19" s="176">
        <f t="shared" ref="G19:G27" si="6">E19*F19</f>
        <v>0</v>
      </c>
      <c r="O19" s="170">
        <v>2</v>
      </c>
      <c r="AA19" s="146">
        <v>1</v>
      </c>
      <c r="AB19" s="146">
        <v>7</v>
      </c>
      <c r="AC19" s="146">
        <v>7</v>
      </c>
      <c r="AZ19" s="146">
        <v>2</v>
      </c>
      <c r="BA19" s="146">
        <f t="shared" ref="BA19:BA27" si="7">IF(AZ19=1,G19,0)</f>
        <v>0</v>
      </c>
      <c r="BB19" s="146">
        <f t="shared" ref="BB19:BB27" si="8">IF(AZ19=2,G19,0)</f>
        <v>0</v>
      </c>
      <c r="BC19" s="146">
        <f t="shared" ref="BC19:BC27" si="9">IF(AZ19=3,G19,0)</f>
        <v>0</v>
      </c>
      <c r="BD19" s="146">
        <f t="shared" ref="BD19:BD27" si="10">IF(AZ19=4,G19,0)</f>
        <v>0</v>
      </c>
      <c r="BE19" s="146">
        <f t="shared" ref="BE19:BE27" si="11">IF(AZ19=5,G19,0)</f>
        <v>0</v>
      </c>
      <c r="CA19" s="177">
        <v>1</v>
      </c>
      <c r="CB19" s="177">
        <v>7</v>
      </c>
      <c r="CZ19" s="146">
        <v>9.3000000000000005E-4</v>
      </c>
    </row>
    <row r="20" spans="1:104">
      <c r="A20" s="171">
        <v>9</v>
      </c>
      <c r="B20" s="172" t="s">
        <v>109</v>
      </c>
      <c r="C20" s="173" t="s">
        <v>110</v>
      </c>
      <c r="D20" s="174" t="s">
        <v>88</v>
      </c>
      <c r="E20" s="175">
        <v>4</v>
      </c>
      <c r="F20" s="175">
        <v>0</v>
      </c>
      <c r="G20" s="176">
        <f t="shared" si="6"/>
        <v>0</v>
      </c>
      <c r="O20" s="170">
        <v>2</v>
      </c>
      <c r="AA20" s="146">
        <v>1</v>
      </c>
      <c r="AB20" s="146">
        <v>7</v>
      </c>
      <c r="AC20" s="146">
        <v>7</v>
      </c>
      <c r="AZ20" s="146">
        <v>2</v>
      </c>
      <c r="BA20" s="146">
        <f t="shared" si="7"/>
        <v>0</v>
      </c>
      <c r="BB20" s="146">
        <f t="shared" si="8"/>
        <v>0</v>
      </c>
      <c r="BC20" s="146">
        <f t="shared" si="9"/>
        <v>0</v>
      </c>
      <c r="BD20" s="146">
        <f t="shared" si="10"/>
        <v>0</v>
      </c>
      <c r="BE20" s="146">
        <f t="shared" si="11"/>
        <v>0</v>
      </c>
      <c r="CA20" s="177">
        <v>1</v>
      </c>
      <c r="CB20" s="177">
        <v>7</v>
      </c>
      <c r="CZ20" s="146">
        <v>0</v>
      </c>
    </row>
    <row r="21" spans="1:104">
      <c r="A21" s="171">
        <v>10</v>
      </c>
      <c r="B21" s="172" t="s">
        <v>111</v>
      </c>
      <c r="C21" s="173" t="s">
        <v>112</v>
      </c>
      <c r="D21" s="174" t="s">
        <v>88</v>
      </c>
      <c r="E21" s="175">
        <v>12</v>
      </c>
      <c r="F21" s="175">
        <v>0</v>
      </c>
      <c r="G21" s="176">
        <f t="shared" si="6"/>
        <v>0</v>
      </c>
      <c r="O21" s="170">
        <v>2</v>
      </c>
      <c r="AA21" s="146">
        <v>1</v>
      </c>
      <c r="AB21" s="146">
        <v>7</v>
      </c>
      <c r="AC21" s="146">
        <v>7</v>
      </c>
      <c r="AZ21" s="146">
        <v>2</v>
      </c>
      <c r="BA21" s="146">
        <f t="shared" si="7"/>
        <v>0</v>
      </c>
      <c r="BB21" s="146">
        <f t="shared" si="8"/>
        <v>0</v>
      </c>
      <c r="BC21" s="146">
        <f t="shared" si="9"/>
        <v>0</v>
      </c>
      <c r="BD21" s="146">
        <f t="shared" si="10"/>
        <v>0</v>
      </c>
      <c r="BE21" s="146">
        <f t="shared" si="11"/>
        <v>0</v>
      </c>
      <c r="CA21" s="177">
        <v>1</v>
      </c>
      <c r="CB21" s="177">
        <v>7</v>
      </c>
      <c r="CZ21" s="146">
        <v>0</v>
      </c>
    </row>
    <row r="22" spans="1:104">
      <c r="A22" s="171">
        <v>11</v>
      </c>
      <c r="B22" s="172" t="s">
        <v>113</v>
      </c>
      <c r="C22" s="173" t="s">
        <v>114</v>
      </c>
      <c r="D22" s="174" t="s">
        <v>88</v>
      </c>
      <c r="E22" s="175">
        <v>7</v>
      </c>
      <c r="F22" s="175">
        <v>0</v>
      </c>
      <c r="G22" s="176">
        <f t="shared" si="6"/>
        <v>0</v>
      </c>
      <c r="O22" s="170">
        <v>2</v>
      </c>
      <c r="AA22" s="146">
        <v>1</v>
      </c>
      <c r="AB22" s="146">
        <v>7</v>
      </c>
      <c r="AC22" s="146">
        <v>7</v>
      </c>
      <c r="AZ22" s="146">
        <v>2</v>
      </c>
      <c r="BA22" s="146">
        <f t="shared" si="7"/>
        <v>0</v>
      </c>
      <c r="BB22" s="146">
        <f t="shared" si="8"/>
        <v>0</v>
      </c>
      <c r="BC22" s="146">
        <f t="shared" si="9"/>
        <v>0</v>
      </c>
      <c r="BD22" s="146">
        <f t="shared" si="10"/>
        <v>0</v>
      </c>
      <c r="BE22" s="146">
        <f t="shared" si="11"/>
        <v>0</v>
      </c>
      <c r="CA22" s="177">
        <v>1</v>
      </c>
      <c r="CB22" s="177">
        <v>7</v>
      </c>
      <c r="CZ22" s="146">
        <v>0</v>
      </c>
    </row>
    <row r="23" spans="1:104">
      <c r="A23" s="171">
        <v>12</v>
      </c>
      <c r="B23" s="172" t="s">
        <v>115</v>
      </c>
      <c r="C23" s="173" t="s">
        <v>116</v>
      </c>
      <c r="D23" s="174" t="s">
        <v>88</v>
      </c>
      <c r="E23" s="175">
        <v>1</v>
      </c>
      <c r="F23" s="175">
        <v>0</v>
      </c>
      <c r="G23" s="176">
        <f t="shared" si="6"/>
        <v>0</v>
      </c>
      <c r="O23" s="170">
        <v>2</v>
      </c>
      <c r="AA23" s="146">
        <v>1</v>
      </c>
      <c r="AB23" s="146">
        <v>7</v>
      </c>
      <c r="AC23" s="146">
        <v>7</v>
      </c>
      <c r="AZ23" s="146">
        <v>2</v>
      </c>
      <c r="BA23" s="146">
        <f t="shared" si="7"/>
        <v>0</v>
      </c>
      <c r="BB23" s="146">
        <f t="shared" si="8"/>
        <v>0</v>
      </c>
      <c r="BC23" s="146">
        <f t="shared" si="9"/>
        <v>0</v>
      </c>
      <c r="BD23" s="146">
        <f t="shared" si="10"/>
        <v>0</v>
      </c>
      <c r="BE23" s="146">
        <f t="shared" si="11"/>
        <v>0</v>
      </c>
      <c r="CA23" s="177">
        <v>1</v>
      </c>
      <c r="CB23" s="177">
        <v>7</v>
      </c>
      <c r="CZ23" s="146">
        <v>5.7000000000000002E-3</v>
      </c>
    </row>
    <row r="24" spans="1:104" ht="22.5">
      <c r="A24" s="171">
        <v>13</v>
      </c>
      <c r="B24" s="172" t="s">
        <v>117</v>
      </c>
      <c r="C24" s="173" t="s">
        <v>118</v>
      </c>
      <c r="D24" s="174" t="s">
        <v>88</v>
      </c>
      <c r="E24" s="175">
        <v>4</v>
      </c>
      <c r="F24" s="175">
        <v>0</v>
      </c>
      <c r="G24" s="176">
        <f t="shared" si="6"/>
        <v>0</v>
      </c>
      <c r="O24" s="170">
        <v>2</v>
      </c>
      <c r="AA24" s="146">
        <v>1</v>
      </c>
      <c r="AB24" s="146">
        <v>7</v>
      </c>
      <c r="AC24" s="146">
        <v>7</v>
      </c>
      <c r="AZ24" s="146">
        <v>2</v>
      </c>
      <c r="BA24" s="146">
        <f t="shared" si="7"/>
        <v>0</v>
      </c>
      <c r="BB24" s="146">
        <f t="shared" si="8"/>
        <v>0</v>
      </c>
      <c r="BC24" s="146">
        <f t="shared" si="9"/>
        <v>0</v>
      </c>
      <c r="BD24" s="146">
        <f t="shared" si="10"/>
        <v>0</v>
      </c>
      <c r="BE24" s="146">
        <f t="shared" si="11"/>
        <v>0</v>
      </c>
      <c r="CA24" s="177">
        <v>1</v>
      </c>
      <c r="CB24" s="177">
        <v>7</v>
      </c>
      <c r="CZ24" s="146">
        <v>8.7889999999999996E-2</v>
      </c>
    </row>
    <row r="25" spans="1:104" ht="22.5">
      <c r="A25" s="171">
        <v>14</v>
      </c>
      <c r="B25" s="172" t="s">
        <v>119</v>
      </c>
      <c r="C25" s="173" t="s">
        <v>120</v>
      </c>
      <c r="D25" s="174" t="s">
        <v>88</v>
      </c>
      <c r="E25" s="175">
        <v>1</v>
      </c>
      <c r="F25" s="175">
        <v>0</v>
      </c>
      <c r="G25" s="176">
        <f t="shared" si="6"/>
        <v>0</v>
      </c>
      <c r="O25" s="170">
        <v>2</v>
      </c>
      <c r="AA25" s="146">
        <v>1</v>
      </c>
      <c r="AB25" s="146">
        <v>7</v>
      </c>
      <c r="AC25" s="146">
        <v>7</v>
      </c>
      <c r="AZ25" s="146">
        <v>2</v>
      </c>
      <c r="BA25" s="146">
        <f t="shared" si="7"/>
        <v>0</v>
      </c>
      <c r="BB25" s="146">
        <f t="shared" si="8"/>
        <v>0</v>
      </c>
      <c r="BC25" s="146">
        <f t="shared" si="9"/>
        <v>0</v>
      </c>
      <c r="BD25" s="146">
        <f t="shared" si="10"/>
        <v>0</v>
      </c>
      <c r="BE25" s="146">
        <f t="shared" si="11"/>
        <v>0</v>
      </c>
      <c r="CA25" s="177">
        <v>1</v>
      </c>
      <c r="CB25" s="177">
        <v>7</v>
      </c>
      <c r="CZ25" s="146">
        <v>8.7889999999999996E-2</v>
      </c>
    </row>
    <row r="26" spans="1:104" ht="22.5">
      <c r="A26" s="171">
        <v>15</v>
      </c>
      <c r="B26" s="172" t="s">
        <v>121</v>
      </c>
      <c r="C26" s="173" t="s">
        <v>122</v>
      </c>
      <c r="D26" s="174" t="s">
        <v>88</v>
      </c>
      <c r="E26" s="175">
        <v>4</v>
      </c>
      <c r="F26" s="175">
        <v>0</v>
      </c>
      <c r="G26" s="176">
        <f t="shared" si="6"/>
        <v>0</v>
      </c>
      <c r="O26" s="170">
        <v>2</v>
      </c>
      <c r="AA26" s="146">
        <v>1</v>
      </c>
      <c r="AB26" s="146">
        <v>7</v>
      </c>
      <c r="AC26" s="146">
        <v>7</v>
      </c>
      <c r="AZ26" s="146">
        <v>2</v>
      </c>
      <c r="BA26" s="146">
        <f t="shared" si="7"/>
        <v>0</v>
      </c>
      <c r="BB26" s="146">
        <f t="shared" si="8"/>
        <v>0</v>
      </c>
      <c r="BC26" s="146">
        <f t="shared" si="9"/>
        <v>0</v>
      </c>
      <c r="BD26" s="146">
        <f t="shared" si="10"/>
        <v>0</v>
      </c>
      <c r="BE26" s="146">
        <f t="shared" si="11"/>
        <v>0</v>
      </c>
      <c r="CA26" s="177">
        <v>1</v>
      </c>
      <c r="CB26" s="177">
        <v>7</v>
      </c>
      <c r="CZ26" s="146">
        <v>4.8999999999999998E-4</v>
      </c>
    </row>
    <row r="27" spans="1:104">
      <c r="A27" s="171">
        <v>16</v>
      </c>
      <c r="B27" s="172" t="s">
        <v>123</v>
      </c>
      <c r="C27" s="173" t="s">
        <v>124</v>
      </c>
      <c r="D27" s="174" t="s">
        <v>91</v>
      </c>
      <c r="E27" s="175">
        <v>58.5</v>
      </c>
      <c r="F27" s="175">
        <v>0</v>
      </c>
      <c r="G27" s="176">
        <f t="shared" si="6"/>
        <v>0</v>
      </c>
      <c r="O27" s="170">
        <v>2</v>
      </c>
      <c r="AA27" s="146">
        <v>1</v>
      </c>
      <c r="AB27" s="146">
        <v>7</v>
      </c>
      <c r="AC27" s="146">
        <v>7</v>
      </c>
      <c r="AZ27" s="146">
        <v>2</v>
      </c>
      <c r="BA27" s="146">
        <f t="shared" si="7"/>
        <v>0</v>
      </c>
      <c r="BB27" s="146">
        <f t="shared" si="8"/>
        <v>0</v>
      </c>
      <c r="BC27" s="146">
        <f t="shared" si="9"/>
        <v>0</v>
      </c>
      <c r="BD27" s="146">
        <f t="shared" si="10"/>
        <v>0</v>
      </c>
      <c r="BE27" s="146">
        <f t="shared" si="11"/>
        <v>0</v>
      </c>
      <c r="CA27" s="177">
        <v>1</v>
      </c>
      <c r="CB27" s="177">
        <v>7</v>
      </c>
      <c r="CZ27" s="146">
        <v>0</v>
      </c>
    </row>
    <row r="28" spans="1:104" ht="22.5">
      <c r="A28" s="178"/>
      <c r="B28" s="180"/>
      <c r="C28" s="224" t="s">
        <v>125</v>
      </c>
      <c r="D28" s="225"/>
      <c r="E28" s="181">
        <v>58.5</v>
      </c>
      <c r="F28" s="182"/>
      <c r="G28" s="183"/>
      <c r="M28" s="179" t="s">
        <v>125</v>
      </c>
      <c r="O28" s="170"/>
    </row>
    <row r="29" spans="1:104">
      <c r="A29" s="171">
        <v>17</v>
      </c>
      <c r="B29" s="172" t="s">
        <v>126</v>
      </c>
      <c r="C29" s="173" t="s">
        <v>127</v>
      </c>
      <c r="D29" s="174" t="s">
        <v>91</v>
      </c>
      <c r="E29" s="175">
        <v>11</v>
      </c>
      <c r="F29" s="175">
        <v>0</v>
      </c>
      <c r="G29" s="176">
        <f>E29*F29</f>
        <v>0</v>
      </c>
      <c r="O29" s="170">
        <v>2</v>
      </c>
      <c r="AA29" s="146">
        <v>2</v>
      </c>
      <c r="AB29" s="146">
        <v>7</v>
      </c>
      <c r="AC29" s="146">
        <v>7</v>
      </c>
      <c r="AZ29" s="146">
        <v>2</v>
      </c>
      <c r="BA29" s="146">
        <f>IF(AZ29=1,G29,0)</f>
        <v>0</v>
      </c>
      <c r="BB29" s="146">
        <f>IF(AZ29=2,G29,0)</f>
        <v>0</v>
      </c>
      <c r="BC29" s="146">
        <f>IF(AZ29=3,G29,0)</f>
        <v>0</v>
      </c>
      <c r="BD29" s="146">
        <f>IF(AZ29=4,G29,0)</f>
        <v>0</v>
      </c>
      <c r="BE29" s="146">
        <f>IF(AZ29=5,G29,0)</f>
        <v>0</v>
      </c>
      <c r="CA29" s="177">
        <v>2</v>
      </c>
      <c r="CB29" s="177">
        <v>7</v>
      </c>
      <c r="CZ29" s="146">
        <v>4.6999999999999999E-4</v>
      </c>
    </row>
    <row r="30" spans="1:104">
      <c r="A30" s="171">
        <v>18</v>
      </c>
      <c r="B30" s="172" t="s">
        <v>128</v>
      </c>
      <c r="C30" s="173" t="s">
        <v>129</v>
      </c>
      <c r="D30" s="174" t="s">
        <v>91</v>
      </c>
      <c r="E30" s="175">
        <v>8</v>
      </c>
      <c r="F30" s="175">
        <v>0</v>
      </c>
      <c r="G30" s="176">
        <f>E30*F30</f>
        <v>0</v>
      </c>
      <c r="O30" s="170">
        <v>2</v>
      </c>
      <c r="AA30" s="146">
        <v>2</v>
      </c>
      <c r="AB30" s="146">
        <v>7</v>
      </c>
      <c r="AC30" s="146">
        <v>7</v>
      </c>
      <c r="AZ30" s="146">
        <v>2</v>
      </c>
      <c r="BA30" s="146">
        <f>IF(AZ30=1,G30,0)</f>
        <v>0</v>
      </c>
      <c r="BB30" s="146">
        <f>IF(AZ30=2,G30,0)</f>
        <v>0</v>
      </c>
      <c r="BC30" s="146">
        <f>IF(AZ30=3,G30,0)</f>
        <v>0</v>
      </c>
      <c r="BD30" s="146">
        <f>IF(AZ30=4,G30,0)</f>
        <v>0</v>
      </c>
      <c r="BE30" s="146">
        <f>IF(AZ30=5,G30,0)</f>
        <v>0</v>
      </c>
      <c r="CA30" s="177">
        <v>2</v>
      </c>
      <c r="CB30" s="177">
        <v>7</v>
      </c>
      <c r="CZ30" s="146">
        <v>1.31E-3</v>
      </c>
    </row>
    <row r="31" spans="1:104">
      <c r="A31" s="171">
        <v>19</v>
      </c>
      <c r="B31" s="172" t="s">
        <v>130</v>
      </c>
      <c r="C31" s="173" t="s">
        <v>131</v>
      </c>
      <c r="D31" s="174" t="s">
        <v>100</v>
      </c>
      <c r="E31" s="175">
        <v>0.45268999999999998</v>
      </c>
      <c r="F31" s="175">
        <v>0</v>
      </c>
      <c r="G31" s="176">
        <f>E31*F31</f>
        <v>0</v>
      </c>
      <c r="O31" s="170">
        <v>2</v>
      </c>
      <c r="AA31" s="146">
        <v>7</v>
      </c>
      <c r="AB31" s="146">
        <v>1001</v>
      </c>
      <c r="AC31" s="146">
        <v>5</v>
      </c>
      <c r="AZ31" s="146">
        <v>2</v>
      </c>
      <c r="BA31" s="146">
        <f>IF(AZ31=1,G31,0)</f>
        <v>0</v>
      </c>
      <c r="BB31" s="146">
        <f>IF(AZ31=2,G31,0)</f>
        <v>0</v>
      </c>
      <c r="BC31" s="146">
        <f>IF(AZ31=3,G31,0)</f>
        <v>0</v>
      </c>
      <c r="BD31" s="146">
        <f>IF(AZ31=4,G31,0)</f>
        <v>0</v>
      </c>
      <c r="BE31" s="146">
        <f>IF(AZ31=5,G31,0)</f>
        <v>0</v>
      </c>
      <c r="CA31" s="177">
        <v>7</v>
      </c>
      <c r="CB31" s="177">
        <v>1001</v>
      </c>
      <c r="CZ31" s="146">
        <v>0</v>
      </c>
    </row>
    <row r="32" spans="1:104">
      <c r="A32" s="184"/>
      <c r="B32" s="185" t="s">
        <v>74</v>
      </c>
      <c r="C32" s="186" t="str">
        <f>CONCATENATE(B18," ",C18)</f>
        <v>721 Vnitřní kanalizace</v>
      </c>
      <c r="D32" s="187"/>
      <c r="E32" s="188"/>
      <c r="F32" s="189"/>
      <c r="G32" s="190">
        <f>SUM(G18:G31)</f>
        <v>0</v>
      </c>
      <c r="O32" s="170">
        <v>4</v>
      </c>
      <c r="BA32" s="191">
        <f>SUM(BA18:BA31)</f>
        <v>0</v>
      </c>
      <c r="BB32" s="191">
        <f>SUM(BB18:BB31)</f>
        <v>0</v>
      </c>
      <c r="BC32" s="191">
        <f>SUM(BC18:BC31)</f>
        <v>0</v>
      </c>
      <c r="BD32" s="191">
        <f>SUM(BD18:BD31)</f>
        <v>0</v>
      </c>
      <c r="BE32" s="191">
        <f>SUM(BE18:BE31)</f>
        <v>0</v>
      </c>
    </row>
    <row r="33" spans="1:104">
      <c r="A33" s="163" t="s">
        <v>72</v>
      </c>
      <c r="B33" s="164" t="s">
        <v>132</v>
      </c>
      <c r="C33" s="165" t="s">
        <v>133</v>
      </c>
      <c r="D33" s="166"/>
      <c r="E33" s="167"/>
      <c r="F33" s="167"/>
      <c r="G33" s="168"/>
      <c r="H33" s="169"/>
      <c r="I33" s="169"/>
      <c r="O33" s="170">
        <v>1</v>
      </c>
    </row>
    <row r="34" spans="1:104" ht="22.5">
      <c r="A34" s="171">
        <v>20</v>
      </c>
      <c r="B34" s="172" t="s">
        <v>134</v>
      </c>
      <c r="C34" s="173" t="s">
        <v>135</v>
      </c>
      <c r="D34" s="174" t="s">
        <v>91</v>
      </c>
      <c r="E34" s="175">
        <v>121</v>
      </c>
      <c r="F34" s="175">
        <v>0</v>
      </c>
      <c r="G34" s="176">
        <f t="shared" ref="G34:G54" si="12">E34*F34</f>
        <v>0</v>
      </c>
      <c r="O34" s="170">
        <v>2</v>
      </c>
      <c r="AA34" s="146">
        <v>1</v>
      </c>
      <c r="AB34" s="146">
        <v>7</v>
      </c>
      <c r="AC34" s="146">
        <v>7</v>
      </c>
      <c r="AZ34" s="146">
        <v>2</v>
      </c>
      <c r="BA34" s="146">
        <f t="shared" ref="BA34:BA54" si="13">IF(AZ34=1,G34,0)</f>
        <v>0</v>
      </c>
      <c r="BB34" s="146">
        <f t="shared" ref="BB34:BB54" si="14">IF(AZ34=2,G34,0)</f>
        <v>0</v>
      </c>
      <c r="BC34" s="146">
        <f t="shared" ref="BC34:BC54" si="15">IF(AZ34=3,G34,0)</f>
        <v>0</v>
      </c>
      <c r="BD34" s="146">
        <f t="shared" ref="BD34:BD54" si="16">IF(AZ34=4,G34,0)</f>
        <v>0</v>
      </c>
      <c r="BE34" s="146">
        <f t="shared" ref="BE34:BE54" si="17">IF(AZ34=5,G34,0)</f>
        <v>0</v>
      </c>
      <c r="CA34" s="177">
        <v>1</v>
      </c>
      <c r="CB34" s="177">
        <v>7</v>
      </c>
      <c r="CZ34" s="146">
        <v>1.1000000000000001E-3</v>
      </c>
    </row>
    <row r="35" spans="1:104" ht="22.5">
      <c r="A35" s="171">
        <v>21</v>
      </c>
      <c r="B35" s="172" t="s">
        <v>136</v>
      </c>
      <c r="C35" s="173" t="s">
        <v>137</v>
      </c>
      <c r="D35" s="174" t="s">
        <v>91</v>
      </c>
      <c r="E35" s="175">
        <v>42</v>
      </c>
      <c r="F35" s="175">
        <v>0</v>
      </c>
      <c r="G35" s="176">
        <f t="shared" si="12"/>
        <v>0</v>
      </c>
      <c r="O35" s="170">
        <v>2</v>
      </c>
      <c r="AA35" s="146">
        <v>1</v>
      </c>
      <c r="AB35" s="146">
        <v>0</v>
      </c>
      <c r="AC35" s="146">
        <v>0</v>
      </c>
      <c r="AZ35" s="146">
        <v>2</v>
      </c>
      <c r="BA35" s="146">
        <f t="shared" si="13"/>
        <v>0</v>
      </c>
      <c r="BB35" s="146">
        <f t="shared" si="14"/>
        <v>0</v>
      </c>
      <c r="BC35" s="146">
        <f t="shared" si="15"/>
        <v>0</v>
      </c>
      <c r="BD35" s="146">
        <f t="shared" si="16"/>
        <v>0</v>
      </c>
      <c r="BE35" s="146">
        <f t="shared" si="17"/>
        <v>0</v>
      </c>
      <c r="CA35" s="177">
        <v>1</v>
      </c>
      <c r="CB35" s="177">
        <v>0</v>
      </c>
      <c r="CZ35" s="146">
        <v>2.1700000000000001E-3</v>
      </c>
    </row>
    <row r="36" spans="1:104" ht="22.5">
      <c r="A36" s="171">
        <v>22</v>
      </c>
      <c r="B36" s="172" t="s">
        <v>138</v>
      </c>
      <c r="C36" s="173" t="s">
        <v>139</v>
      </c>
      <c r="D36" s="174" t="s">
        <v>91</v>
      </c>
      <c r="E36" s="175">
        <v>121</v>
      </c>
      <c r="F36" s="175">
        <v>0</v>
      </c>
      <c r="G36" s="176">
        <f t="shared" si="12"/>
        <v>0</v>
      </c>
      <c r="O36" s="170">
        <v>2</v>
      </c>
      <c r="AA36" s="146">
        <v>1</v>
      </c>
      <c r="AB36" s="146">
        <v>7</v>
      </c>
      <c r="AC36" s="146">
        <v>7</v>
      </c>
      <c r="AZ36" s="146">
        <v>2</v>
      </c>
      <c r="BA36" s="146">
        <f t="shared" si="13"/>
        <v>0</v>
      </c>
      <c r="BB36" s="146">
        <f t="shared" si="14"/>
        <v>0</v>
      </c>
      <c r="BC36" s="146">
        <f t="shared" si="15"/>
        <v>0</v>
      </c>
      <c r="BD36" s="146">
        <f t="shared" si="16"/>
        <v>0</v>
      </c>
      <c r="BE36" s="146">
        <f t="shared" si="17"/>
        <v>0</v>
      </c>
      <c r="CA36" s="177">
        <v>1</v>
      </c>
      <c r="CB36" s="177">
        <v>7</v>
      </c>
      <c r="CZ36" s="146">
        <v>5.0000000000000002E-5</v>
      </c>
    </row>
    <row r="37" spans="1:104" ht="22.5">
      <c r="A37" s="171">
        <v>23</v>
      </c>
      <c r="B37" s="172" t="s">
        <v>140</v>
      </c>
      <c r="C37" s="173" t="s">
        <v>141</v>
      </c>
      <c r="D37" s="174" t="s">
        <v>91</v>
      </c>
      <c r="E37" s="175">
        <v>42</v>
      </c>
      <c r="F37" s="175">
        <v>0</v>
      </c>
      <c r="G37" s="176">
        <f t="shared" si="12"/>
        <v>0</v>
      </c>
      <c r="O37" s="170">
        <v>2</v>
      </c>
      <c r="AA37" s="146">
        <v>1</v>
      </c>
      <c r="AB37" s="146">
        <v>7</v>
      </c>
      <c r="AC37" s="146">
        <v>7</v>
      </c>
      <c r="AZ37" s="146">
        <v>2</v>
      </c>
      <c r="BA37" s="146">
        <f t="shared" si="13"/>
        <v>0</v>
      </c>
      <c r="BB37" s="146">
        <f t="shared" si="14"/>
        <v>0</v>
      </c>
      <c r="BC37" s="146">
        <f t="shared" si="15"/>
        <v>0</v>
      </c>
      <c r="BD37" s="146">
        <f t="shared" si="16"/>
        <v>0</v>
      </c>
      <c r="BE37" s="146">
        <f t="shared" si="17"/>
        <v>0</v>
      </c>
      <c r="CA37" s="177">
        <v>1</v>
      </c>
      <c r="CB37" s="177">
        <v>7</v>
      </c>
      <c r="CZ37" s="146">
        <v>1.2E-4</v>
      </c>
    </row>
    <row r="38" spans="1:104">
      <c r="A38" s="171">
        <v>24</v>
      </c>
      <c r="B38" s="172" t="s">
        <v>142</v>
      </c>
      <c r="C38" s="173" t="s">
        <v>143</v>
      </c>
      <c r="D38" s="174" t="s">
        <v>88</v>
      </c>
      <c r="E38" s="175">
        <v>29</v>
      </c>
      <c r="F38" s="175">
        <v>0</v>
      </c>
      <c r="G38" s="176">
        <f t="shared" si="12"/>
        <v>0</v>
      </c>
      <c r="O38" s="170">
        <v>2</v>
      </c>
      <c r="AA38" s="146">
        <v>1</v>
      </c>
      <c r="AB38" s="146">
        <v>7</v>
      </c>
      <c r="AC38" s="146">
        <v>7</v>
      </c>
      <c r="AZ38" s="146">
        <v>2</v>
      </c>
      <c r="BA38" s="146">
        <f t="shared" si="13"/>
        <v>0</v>
      </c>
      <c r="BB38" s="146">
        <f t="shared" si="14"/>
        <v>0</v>
      </c>
      <c r="BC38" s="146">
        <f t="shared" si="15"/>
        <v>0</v>
      </c>
      <c r="BD38" s="146">
        <f t="shared" si="16"/>
        <v>0</v>
      </c>
      <c r="BE38" s="146">
        <f t="shared" si="17"/>
        <v>0</v>
      </c>
      <c r="CA38" s="177">
        <v>1</v>
      </c>
      <c r="CB38" s="177">
        <v>7</v>
      </c>
      <c r="CZ38" s="146">
        <v>7.3999999999999999E-4</v>
      </c>
    </row>
    <row r="39" spans="1:104">
      <c r="A39" s="171">
        <v>25</v>
      </c>
      <c r="B39" s="172" t="s">
        <v>144</v>
      </c>
      <c r="C39" s="173" t="s">
        <v>145</v>
      </c>
      <c r="D39" s="174" t="s">
        <v>88</v>
      </c>
      <c r="E39" s="175">
        <v>1</v>
      </c>
      <c r="F39" s="175">
        <v>0</v>
      </c>
      <c r="G39" s="176">
        <f t="shared" si="12"/>
        <v>0</v>
      </c>
      <c r="O39" s="170">
        <v>2</v>
      </c>
      <c r="AA39" s="146">
        <v>1</v>
      </c>
      <c r="AB39" s="146">
        <v>7</v>
      </c>
      <c r="AC39" s="146">
        <v>7</v>
      </c>
      <c r="AZ39" s="146">
        <v>2</v>
      </c>
      <c r="BA39" s="146">
        <f t="shared" si="13"/>
        <v>0</v>
      </c>
      <c r="BB39" s="146">
        <f t="shared" si="14"/>
        <v>0</v>
      </c>
      <c r="BC39" s="146">
        <f t="shared" si="15"/>
        <v>0</v>
      </c>
      <c r="BD39" s="146">
        <f t="shared" si="16"/>
        <v>0</v>
      </c>
      <c r="BE39" s="146">
        <f t="shared" si="17"/>
        <v>0</v>
      </c>
      <c r="CA39" s="177">
        <v>1</v>
      </c>
      <c r="CB39" s="177">
        <v>7</v>
      </c>
      <c r="CZ39" s="146">
        <v>7.0000000000000001E-3</v>
      </c>
    </row>
    <row r="40" spans="1:104">
      <c r="A40" s="171">
        <v>26</v>
      </c>
      <c r="B40" s="172" t="s">
        <v>146</v>
      </c>
      <c r="C40" s="173" t="s">
        <v>147</v>
      </c>
      <c r="D40" s="174" t="s">
        <v>88</v>
      </c>
      <c r="E40" s="175">
        <v>2</v>
      </c>
      <c r="F40" s="175">
        <v>0</v>
      </c>
      <c r="G40" s="176">
        <f t="shared" si="12"/>
        <v>0</v>
      </c>
      <c r="O40" s="170">
        <v>2</v>
      </c>
      <c r="AA40" s="146">
        <v>1</v>
      </c>
      <c r="AB40" s="146">
        <v>7</v>
      </c>
      <c r="AC40" s="146">
        <v>7</v>
      </c>
      <c r="AZ40" s="146">
        <v>2</v>
      </c>
      <c r="BA40" s="146">
        <f t="shared" si="13"/>
        <v>0</v>
      </c>
      <c r="BB40" s="146">
        <f t="shared" si="14"/>
        <v>0</v>
      </c>
      <c r="BC40" s="146">
        <f t="shared" si="15"/>
        <v>0</v>
      </c>
      <c r="BD40" s="146">
        <f t="shared" si="16"/>
        <v>0</v>
      </c>
      <c r="BE40" s="146">
        <f t="shared" si="17"/>
        <v>0</v>
      </c>
      <c r="CA40" s="177">
        <v>1</v>
      </c>
      <c r="CB40" s="177">
        <v>7</v>
      </c>
      <c r="CZ40" s="146">
        <v>6.8000000000000005E-4</v>
      </c>
    </row>
    <row r="41" spans="1:104">
      <c r="A41" s="171">
        <v>27</v>
      </c>
      <c r="B41" s="172" t="s">
        <v>148</v>
      </c>
      <c r="C41" s="173" t="s">
        <v>149</v>
      </c>
      <c r="D41" s="174" t="s">
        <v>88</v>
      </c>
      <c r="E41" s="175">
        <v>9</v>
      </c>
      <c r="F41" s="175">
        <v>0</v>
      </c>
      <c r="G41" s="176">
        <f t="shared" si="12"/>
        <v>0</v>
      </c>
      <c r="O41" s="170">
        <v>2</v>
      </c>
      <c r="AA41" s="146">
        <v>1</v>
      </c>
      <c r="AB41" s="146">
        <v>7</v>
      </c>
      <c r="AC41" s="146">
        <v>7</v>
      </c>
      <c r="AZ41" s="146">
        <v>2</v>
      </c>
      <c r="BA41" s="146">
        <f t="shared" si="13"/>
        <v>0</v>
      </c>
      <c r="BB41" s="146">
        <f t="shared" si="14"/>
        <v>0</v>
      </c>
      <c r="BC41" s="146">
        <f t="shared" si="15"/>
        <v>0</v>
      </c>
      <c r="BD41" s="146">
        <f t="shared" si="16"/>
        <v>0</v>
      </c>
      <c r="BE41" s="146">
        <f t="shared" si="17"/>
        <v>0</v>
      </c>
      <c r="CA41" s="177">
        <v>1</v>
      </c>
      <c r="CB41" s="177">
        <v>7</v>
      </c>
      <c r="CZ41" s="146">
        <v>8.0999999999999996E-4</v>
      </c>
    </row>
    <row r="42" spans="1:104">
      <c r="A42" s="171">
        <v>28</v>
      </c>
      <c r="B42" s="172" t="s">
        <v>150</v>
      </c>
      <c r="C42" s="173" t="s">
        <v>151</v>
      </c>
      <c r="D42" s="174" t="s">
        <v>88</v>
      </c>
      <c r="E42" s="175">
        <v>1</v>
      </c>
      <c r="F42" s="175">
        <v>0</v>
      </c>
      <c r="G42" s="176">
        <f t="shared" si="12"/>
        <v>0</v>
      </c>
      <c r="O42" s="170">
        <v>2</v>
      </c>
      <c r="AA42" s="146">
        <v>1</v>
      </c>
      <c r="AB42" s="146">
        <v>7</v>
      </c>
      <c r="AC42" s="146">
        <v>7</v>
      </c>
      <c r="AZ42" s="146">
        <v>2</v>
      </c>
      <c r="BA42" s="146">
        <f t="shared" si="13"/>
        <v>0</v>
      </c>
      <c r="BB42" s="146">
        <f t="shared" si="14"/>
        <v>0</v>
      </c>
      <c r="BC42" s="146">
        <f t="shared" si="15"/>
        <v>0</v>
      </c>
      <c r="BD42" s="146">
        <f t="shared" si="16"/>
        <v>0</v>
      </c>
      <c r="BE42" s="146">
        <f t="shared" si="17"/>
        <v>0</v>
      </c>
      <c r="CA42" s="177">
        <v>1</v>
      </c>
      <c r="CB42" s="177">
        <v>7</v>
      </c>
      <c r="CZ42" s="146">
        <v>1.2600000000000001E-3</v>
      </c>
    </row>
    <row r="43" spans="1:104" ht="22.5">
      <c r="A43" s="171">
        <v>29</v>
      </c>
      <c r="B43" s="172" t="s">
        <v>152</v>
      </c>
      <c r="C43" s="173" t="s">
        <v>153</v>
      </c>
      <c r="D43" s="174" t="s">
        <v>154</v>
      </c>
      <c r="E43" s="175">
        <v>1</v>
      </c>
      <c r="F43" s="175">
        <v>0</v>
      </c>
      <c r="G43" s="176">
        <f t="shared" si="12"/>
        <v>0</v>
      </c>
      <c r="O43" s="170">
        <v>2</v>
      </c>
      <c r="AA43" s="146">
        <v>1</v>
      </c>
      <c r="AB43" s="146">
        <v>7</v>
      </c>
      <c r="AC43" s="146">
        <v>7</v>
      </c>
      <c r="AZ43" s="146">
        <v>2</v>
      </c>
      <c r="BA43" s="146">
        <f t="shared" si="13"/>
        <v>0</v>
      </c>
      <c r="BB43" s="146">
        <f t="shared" si="14"/>
        <v>0</v>
      </c>
      <c r="BC43" s="146">
        <f t="shared" si="15"/>
        <v>0</v>
      </c>
      <c r="BD43" s="146">
        <f t="shared" si="16"/>
        <v>0</v>
      </c>
      <c r="BE43" s="146">
        <f t="shared" si="17"/>
        <v>0</v>
      </c>
      <c r="CA43" s="177">
        <v>1</v>
      </c>
      <c r="CB43" s="177">
        <v>7</v>
      </c>
      <c r="CZ43" s="146">
        <v>0</v>
      </c>
    </row>
    <row r="44" spans="1:104" ht="22.5">
      <c r="A44" s="171">
        <v>30</v>
      </c>
      <c r="B44" s="172" t="s">
        <v>155</v>
      </c>
      <c r="C44" s="173" t="s">
        <v>156</v>
      </c>
      <c r="D44" s="174" t="s">
        <v>154</v>
      </c>
      <c r="E44" s="175">
        <v>1</v>
      </c>
      <c r="F44" s="175">
        <v>0</v>
      </c>
      <c r="G44" s="176">
        <f t="shared" si="12"/>
        <v>0</v>
      </c>
      <c r="O44" s="170">
        <v>2</v>
      </c>
      <c r="AA44" s="146">
        <v>1</v>
      </c>
      <c r="AB44" s="146">
        <v>7</v>
      </c>
      <c r="AC44" s="146">
        <v>7</v>
      </c>
      <c r="AZ44" s="146">
        <v>2</v>
      </c>
      <c r="BA44" s="146">
        <f t="shared" si="13"/>
        <v>0</v>
      </c>
      <c r="BB44" s="146">
        <f t="shared" si="14"/>
        <v>0</v>
      </c>
      <c r="BC44" s="146">
        <f t="shared" si="15"/>
        <v>0</v>
      </c>
      <c r="BD44" s="146">
        <f t="shared" si="16"/>
        <v>0</v>
      </c>
      <c r="BE44" s="146">
        <f t="shared" si="17"/>
        <v>0</v>
      </c>
      <c r="CA44" s="177">
        <v>1</v>
      </c>
      <c r="CB44" s="177">
        <v>7</v>
      </c>
      <c r="CZ44" s="146">
        <v>2.8000000000000001E-2</v>
      </c>
    </row>
    <row r="45" spans="1:104">
      <c r="A45" s="171">
        <v>31</v>
      </c>
      <c r="B45" s="172" t="s">
        <v>157</v>
      </c>
      <c r="C45" s="173" t="s">
        <v>158</v>
      </c>
      <c r="D45" s="174" t="s">
        <v>91</v>
      </c>
      <c r="E45" s="175">
        <v>159</v>
      </c>
      <c r="F45" s="175">
        <v>0</v>
      </c>
      <c r="G45" s="176">
        <f t="shared" si="12"/>
        <v>0</v>
      </c>
      <c r="O45" s="170">
        <v>2</v>
      </c>
      <c r="AA45" s="146">
        <v>1</v>
      </c>
      <c r="AB45" s="146">
        <v>7</v>
      </c>
      <c r="AC45" s="146">
        <v>7</v>
      </c>
      <c r="AZ45" s="146">
        <v>2</v>
      </c>
      <c r="BA45" s="146">
        <f t="shared" si="13"/>
        <v>0</v>
      </c>
      <c r="BB45" s="146">
        <f t="shared" si="14"/>
        <v>0</v>
      </c>
      <c r="BC45" s="146">
        <f t="shared" si="15"/>
        <v>0</v>
      </c>
      <c r="BD45" s="146">
        <f t="shared" si="16"/>
        <v>0</v>
      </c>
      <c r="BE45" s="146">
        <f t="shared" si="17"/>
        <v>0</v>
      </c>
      <c r="CA45" s="177">
        <v>1</v>
      </c>
      <c r="CB45" s="177">
        <v>7</v>
      </c>
      <c r="CZ45" s="146">
        <v>0</v>
      </c>
    </row>
    <row r="46" spans="1:104">
      <c r="A46" s="171">
        <v>32</v>
      </c>
      <c r="B46" s="172" t="s">
        <v>159</v>
      </c>
      <c r="C46" s="173" t="s">
        <v>160</v>
      </c>
      <c r="D46" s="174" t="s">
        <v>91</v>
      </c>
      <c r="E46" s="175">
        <v>159</v>
      </c>
      <c r="F46" s="175">
        <v>0</v>
      </c>
      <c r="G46" s="176">
        <f t="shared" si="12"/>
        <v>0</v>
      </c>
      <c r="O46" s="170">
        <v>2</v>
      </c>
      <c r="AA46" s="146">
        <v>1</v>
      </c>
      <c r="AB46" s="146">
        <v>7</v>
      </c>
      <c r="AC46" s="146">
        <v>7</v>
      </c>
      <c r="AZ46" s="146">
        <v>2</v>
      </c>
      <c r="BA46" s="146">
        <f t="shared" si="13"/>
        <v>0</v>
      </c>
      <c r="BB46" s="146">
        <f t="shared" si="14"/>
        <v>0</v>
      </c>
      <c r="BC46" s="146">
        <f t="shared" si="15"/>
        <v>0</v>
      </c>
      <c r="BD46" s="146">
        <f t="shared" si="16"/>
        <v>0</v>
      </c>
      <c r="BE46" s="146">
        <f t="shared" si="17"/>
        <v>0</v>
      </c>
      <c r="CA46" s="177">
        <v>1</v>
      </c>
      <c r="CB46" s="177">
        <v>7</v>
      </c>
      <c r="CZ46" s="146">
        <v>1.0000000000000001E-5</v>
      </c>
    </row>
    <row r="47" spans="1:104">
      <c r="A47" s="171">
        <v>33</v>
      </c>
      <c r="B47" s="172" t="s">
        <v>161</v>
      </c>
      <c r="C47" s="173" t="s">
        <v>162</v>
      </c>
      <c r="D47" s="174" t="s">
        <v>163</v>
      </c>
      <c r="E47" s="175">
        <v>1</v>
      </c>
      <c r="F47" s="175">
        <v>0</v>
      </c>
      <c r="G47" s="176">
        <f t="shared" si="12"/>
        <v>0</v>
      </c>
      <c r="O47" s="170">
        <v>2</v>
      </c>
      <c r="AA47" s="146">
        <v>1</v>
      </c>
      <c r="AB47" s="146">
        <v>7</v>
      </c>
      <c r="AC47" s="146">
        <v>7</v>
      </c>
      <c r="AZ47" s="146">
        <v>2</v>
      </c>
      <c r="BA47" s="146">
        <f t="shared" si="13"/>
        <v>0</v>
      </c>
      <c r="BB47" s="146">
        <f t="shared" si="14"/>
        <v>0</v>
      </c>
      <c r="BC47" s="146">
        <f t="shared" si="15"/>
        <v>0</v>
      </c>
      <c r="BD47" s="146">
        <f t="shared" si="16"/>
        <v>0</v>
      </c>
      <c r="BE47" s="146">
        <f t="shared" si="17"/>
        <v>0</v>
      </c>
      <c r="CA47" s="177">
        <v>1</v>
      </c>
      <c r="CB47" s="177">
        <v>7</v>
      </c>
      <c r="CZ47" s="146">
        <v>1.1990000000000001E-2</v>
      </c>
    </row>
    <row r="48" spans="1:104" ht="22.5">
      <c r="A48" s="171">
        <v>34</v>
      </c>
      <c r="B48" s="172" t="s">
        <v>164</v>
      </c>
      <c r="C48" s="173" t="s">
        <v>165</v>
      </c>
      <c r="D48" s="174" t="s">
        <v>91</v>
      </c>
      <c r="E48" s="175">
        <v>44</v>
      </c>
      <c r="F48" s="175">
        <v>0</v>
      </c>
      <c r="G48" s="176">
        <f t="shared" si="12"/>
        <v>0</v>
      </c>
      <c r="O48" s="170">
        <v>2</v>
      </c>
      <c r="AA48" s="146">
        <v>2</v>
      </c>
      <c r="AB48" s="146">
        <v>7</v>
      </c>
      <c r="AC48" s="146">
        <v>7</v>
      </c>
      <c r="AZ48" s="146">
        <v>2</v>
      </c>
      <c r="BA48" s="146">
        <f t="shared" si="13"/>
        <v>0</v>
      </c>
      <c r="BB48" s="146">
        <f t="shared" si="14"/>
        <v>0</v>
      </c>
      <c r="BC48" s="146">
        <f t="shared" si="15"/>
        <v>0</v>
      </c>
      <c r="BD48" s="146">
        <f t="shared" si="16"/>
        <v>0</v>
      </c>
      <c r="BE48" s="146">
        <f t="shared" si="17"/>
        <v>0</v>
      </c>
      <c r="CA48" s="177">
        <v>2</v>
      </c>
      <c r="CB48" s="177">
        <v>7</v>
      </c>
      <c r="CZ48" s="146">
        <v>1.1199999999999999E-3</v>
      </c>
    </row>
    <row r="49" spans="1:104" ht="22.5">
      <c r="A49" s="171">
        <v>35</v>
      </c>
      <c r="B49" s="172" t="s">
        <v>166</v>
      </c>
      <c r="C49" s="173" t="s">
        <v>167</v>
      </c>
      <c r="D49" s="174" t="s">
        <v>73</v>
      </c>
      <c r="E49" s="175">
        <v>1</v>
      </c>
      <c r="F49" s="175">
        <v>0</v>
      </c>
      <c r="G49" s="176">
        <f t="shared" si="12"/>
        <v>0</v>
      </c>
      <c r="O49" s="170">
        <v>2</v>
      </c>
      <c r="AA49" s="146">
        <v>3</v>
      </c>
      <c r="AB49" s="146">
        <v>0</v>
      </c>
      <c r="AC49" s="146" t="s">
        <v>166</v>
      </c>
      <c r="AZ49" s="146">
        <v>2</v>
      </c>
      <c r="BA49" s="146">
        <f t="shared" si="13"/>
        <v>0</v>
      </c>
      <c r="BB49" s="146">
        <f t="shared" si="14"/>
        <v>0</v>
      </c>
      <c r="BC49" s="146">
        <f t="shared" si="15"/>
        <v>0</v>
      </c>
      <c r="BD49" s="146">
        <f t="shared" si="16"/>
        <v>0</v>
      </c>
      <c r="BE49" s="146">
        <f t="shared" si="17"/>
        <v>0</v>
      </c>
      <c r="CA49" s="177">
        <v>3</v>
      </c>
      <c r="CB49" s="177">
        <v>0</v>
      </c>
      <c r="CZ49" s="146">
        <v>4.4999999999999997E-3</v>
      </c>
    </row>
    <row r="50" spans="1:104" ht="22.5">
      <c r="A50" s="171">
        <v>36</v>
      </c>
      <c r="B50" s="172" t="s">
        <v>168</v>
      </c>
      <c r="C50" s="173" t="s">
        <v>169</v>
      </c>
      <c r="D50" s="174" t="s">
        <v>73</v>
      </c>
      <c r="E50" s="175">
        <v>1</v>
      </c>
      <c r="F50" s="175">
        <v>0</v>
      </c>
      <c r="G50" s="176">
        <f t="shared" si="12"/>
        <v>0</v>
      </c>
      <c r="O50" s="170">
        <v>2</v>
      </c>
      <c r="AA50" s="146">
        <v>3</v>
      </c>
      <c r="AB50" s="146">
        <v>0</v>
      </c>
      <c r="AC50" s="146" t="s">
        <v>168</v>
      </c>
      <c r="AZ50" s="146">
        <v>2</v>
      </c>
      <c r="BA50" s="146">
        <f t="shared" si="13"/>
        <v>0</v>
      </c>
      <c r="BB50" s="146">
        <f t="shared" si="14"/>
        <v>0</v>
      </c>
      <c r="BC50" s="146">
        <f t="shared" si="15"/>
        <v>0</v>
      </c>
      <c r="BD50" s="146">
        <f t="shared" si="16"/>
        <v>0</v>
      </c>
      <c r="BE50" s="146">
        <f t="shared" si="17"/>
        <v>0</v>
      </c>
      <c r="CA50" s="177">
        <v>3</v>
      </c>
      <c r="CB50" s="177">
        <v>0</v>
      </c>
      <c r="CZ50" s="146">
        <v>3.3E-3</v>
      </c>
    </row>
    <row r="51" spans="1:104" ht="22.5">
      <c r="A51" s="171">
        <v>37</v>
      </c>
      <c r="B51" s="172" t="s">
        <v>170</v>
      </c>
      <c r="C51" s="173" t="s">
        <v>171</v>
      </c>
      <c r="D51" s="174" t="s">
        <v>73</v>
      </c>
      <c r="E51" s="175">
        <v>1</v>
      </c>
      <c r="F51" s="175">
        <v>0</v>
      </c>
      <c r="G51" s="176">
        <f t="shared" si="12"/>
        <v>0</v>
      </c>
      <c r="O51" s="170">
        <v>2</v>
      </c>
      <c r="AA51" s="146">
        <v>3</v>
      </c>
      <c r="AB51" s="146">
        <v>0</v>
      </c>
      <c r="AC51" s="146" t="s">
        <v>170</v>
      </c>
      <c r="AZ51" s="146">
        <v>2</v>
      </c>
      <c r="BA51" s="146">
        <f t="shared" si="13"/>
        <v>0</v>
      </c>
      <c r="BB51" s="146">
        <f t="shared" si="14"/>
        <v>0</v>
      </c>
      <c r="BC51" s="146">
        <f t="shared" si="15"/>
        <v>0</v>
      </c>
      <c r="BD51" s="146">
        <f t="shared" si="16"/>
        <v>0</v>
      </c>
      <c r="BE51" s="146">
        <f t="shared" si="17"/>
        <v>0</v>
      </c>
      <c r="CA51" s="177">
        <v>3</v>
      </c>
      <c r="CB51" s="177">
        <v>0</v>
      </c>
      <c r="CZ51" s="146">
        <v>2.5999999999999999E-3</v>
      </c>
    </row>
    <row r="52" spans="1:104" ht="33.75">
      <c r="A52" s="171">
        <v>38</v>
      </c>
      <c r="B52" s="172" t="s">
        <v>172</v>
      </c>
      <c r="C52" s="173" t="s">
        <v>173</v>
      </c>
      <c r="D52" s="174" t="s">
        <v>73</v>
      </c>
      <c r="E52" s="175">
        <v>1</v>
      </c>
      <c r="F52" s="175">
        <v>0</v>
      </c>
      <c r="G52" s="176">
        <f t="shared" si="12"/>
        <v>0</v>
      </c>
      <c r="O52" s="170">
        <v>2</v>
      </c>
      <c r="AA52" s="146">
        <v>3</v>
      </c>
      <c r="AB52" s="146">
        <v>0</v>
      </c>
      <c r="AC52" s="146" t="s">
        <v>172</v>
      </c>
      <c r="AZ52" s="146">
        <v>2</v>
      </c>
      <c r="BA52" s="146">
        <f t="shared" si="13"/>
        <v>0</v>
      </c>
      <c r="BB52" s="146">
        <f t="shared" si="14"/>
        <v>0</v>
      </c>
      <c r="BC52" s="146">
        <f t="shared" si="15"/>
        <v>0</v>
      </c>
      <c r="BD52" s="146">
        <f t="shared" si="16"/>
        <v>0</v>
      </c>
      <c r="BE52" s="146">
        <f t="shared" si="17"/>
        <v>0</v>
      </c>
      <c r="CA52" s="177">
        <v>3</v>
      </c>
      <c r="CB52" s="177">
        <v>0</v>
      </c>
      <c r="CZ52" s="146">
        <v>6.4000000000000003E-3</v>
      </c>
    </row>
    <row r="53" spans="1:104">
      <c r="A53" s="171">
        <v>39</v>
      </c>
      <c r="B53" s="172" t="s">
        <v>174</v>
      </c>
      <c r="C53" s="173" t="s">
        <v>175</v>
      </c>
      <c r="D53" s="174" t="s">
        <v>73</v>
      </c>
      <c r="E53" s="175">
        <v>1</v>
      </c>
      <c r="F53" s="175">
        <v>0</v>
      </c>
      <c r="G53" s="176">
        <f t="shared" si="12"/>
        <v>0</v>
      </c>
      <c r="O53" s="170">
        <v>2</v>
      </c>
      <c r="AA53" s="146">
        <v>3</v>
      </c>
      <c r="AB53" s="146">
        <v>0</v>
      </c>
      <c r="AC53" s="146" t="s">
        <v>174</v>
      </c>
      <c r="AZ53" s="146">
        <v>2</v>
      </c>
      <c r="BA53" s="146">
        <f t="shared" si="13"/>
        <v>0</v>
      </c>
      <c r="BB53" s="146">
        <f t="shared" si="14"/>
        <v>0</v>
      </c>
      <c r="BC53" s="146">
        <f t="shared" si="15"/>
        <v>0</v>
      </c>
      <c r="BD53" s="146">
        <f t="shared" si="16"/>
        <v>0</v>
      </c>
      <c r="BE53" s="146">
        <f t="shared" si="17"/>
        <v>0</v>
      </c>
      <c r="CA53" s="177">
        <v>3</v>
      </c>
      <c r="CB53" s="177">
        <v>0</v>
      </c>
      <c r="CZ53" s="146">
        <v>1.64E-3</v>
      </c>
    </row>
    <row r="54" spans="1:104">
      <c r="A54" s="171">
        <v>40</v>
      </c>
      <c r="B54" s="172" t="s">
        <v>176</v>
      </c>
      <c r="C54" s="173" t="s">
        <v>177</v>
      </c>
      <c r="D54" s="174" t="s">
        <v>100</v>
      </c>
      <c r="E54" s="175">
        <v>0.33372000000000002</v>
      </c>
      <c r="F54" s="175">
        <v>0</v>
      </c>
      <c r="G54" s="176">
        <f t="shared" si="12"/>
        <v>0</v>
      </c>
      <c r="O54" s="170">
        <v>2</v>
      </c>
      <c r="AA54" s="146">
        <v>7</v>
      </c>
      <c r="AB54" s="146">
        <v>1001</v>
      </c>
      <c r="AC54" s="146">
        <v>5</v>
      </c>
      <c r="AZ54" s="146">
        <v>2</v>
      </c>
      <c r="BA54" s="146">
        <f t="shared" si="13"/>
        <v>0</v>
      </c>
      <c r="BB54" s="146">
        <f t="shared" si="14"/>
        <v>0</v>
      </c>
      <c r="BC54" s="146">
        <f t="shared" si="15"/>
        <v>0</v>
      </c>
      <c r="BD54" s="146">
        <f t="shared" si="16"/>
        <v>0</v>
      </c>
      <c r="BE54" s="146">
        <f t="shared" si="17"/>
        <v>0</v>
      </c>
      <c r="CA54" s="177">
        <v>7</v>
      </c>
      <c r="CB54" s="177">
        <v>1001</v>
      </c>
      <c r="CZ54" s="146">
        <v>0</v>
      </c>
    </row>
    <row r="55" spans="1:104">
      <c r="A55" s="184"/>
      <c r="B55" s="185" t="s">
        <v>74</v>
      </c>
      <c r="C55" s="186" t="str">
        <f>CONCATENATE(B33," ",C33)</f>
        <v>722 Vnitřní vodovod</v>
      </c>
      <c r="D55" s="187"/>
      <c r="E55" s="188"/>
      <c r="F55" s="189"/>
      <c r="G55" s="190">
        <f>SUM(G33:G54)</f>
        <v>0</v>
      </c>
      <c r="O55" s="170">
        <v>4</v>
      </c>
      <c r="BA55" s="191">
        <f>SUM(BA33:BA54)</f>
        <v>0</v>
      </c>
      <c r="BB55" s="191">
        <f>SUM(BB33:BB54)</f>
        <v>0</v>
      </c>
      <c r="BC55" s="191">
        <f>SUM(BC33:BC54)</f>
        <v>0</v>
      </c>
      <c r="BD55" s="191">
        <f>SUM(BD33:BD54)</f>
        <v>0</v>
      </c>
      <c r="BE55" s="191">
        <f>SUM(BE33:BE54)</f>
        <v>0</v>
      </c>
    </row>
    <row r="56" spans="1:104">
      <c r="A56" s="163" t="s">
        <v>72</v>
      </c>
      <c r="B56" s="164" t="s">
        <v>178</v>
      </c>
      <c r="C56" s="165" t="s">
        <v>179</v>
      </c>
      <c r="D56" s="166"/>
      <c r="E56" s="167"/>
      <c r="F56" s="167"/>
      <c r="G56" s="168"/>
      <c r="H56" s="169"/>
      <c r="I56" s="169"/>
      <c r="O56" s="170">
        <v>1</v>
      </c>
    </row>
    <row r="57" spans="1:104">
      <c r="A57" s="171">
        <v>41</v>
      </c>
      <c r="B57" s="172" t="s">
        <v>180</v>
      </c>
      <c r="C57" s="173" t="s">
        <v>181</v>
      </c>
      <c r="D57" s="174" t="s">
        <v>88</v>
      </c>
      <c r="E57" s="175">
        <v>5</v>
      </c>
      <c r="F57" s="175">
        <v>0</v>
      </c>
      <c r="G57" s="176">
        <f t="shared" ref="G57:G67" si="18">E57*F57</f>
        <v>0</v>
      </c>
      <c r="O57" s="170">
        <v>2</v>
      </c>
      <c r="AA57" s="146">
        <v>1</v>
      </c>
      <c r="AB57" s="146">
        <v>7</v>
      </c>
      <c r="AC57" s="146">
        <v>7</v>
      </c>
      <c r="AZ57" s="146">
        <v>2</v>
      </c>
      <c r="BA57" s="146">
        <f t="shared" ref="BA57:BA67" si="19">IF(AZ57=1,G57,0)</f>
        <v>0</v>
      </c>
      <c r="BB57" s="146">
        <f t="shared" ref="BB57:BB67" si="20">IF(AZ57=2,G57,0)</f>
        <v>0</v>
      </c>
      <c r="BC57" s="146">
        <f t="shared" ref="BC57:BC67" si="21">IF(AZ57=3,G57,0)</f>
        <v>0</v>
      </c>
      <c r="BD57" s="146">
        <f t="shared" ref="BD57:BD67" si="22">IF(AZ57=4,G57,0)</f>
        <v>0</v>
      </c>
      <c r="BE57" s="146">
        <f t="shared" ref="BE57:BE67" si="23">IF(AZ57=5,G57,0)</f>
        <v>0</v>
      </c>
      <c r="CA57" s="177">
        <v>1</v>
      </c>
      <c r="CB57" s="177">
        <v>7</v>
      </c>
      <c r="CZ57" s="146">
        <v>0</v>
      </c>
    </row>
    <row r="58" spans="1:104">
      <c r="A58" s="171">
        <v>42</v>
      </c>
      <c r="B58" s="172" t="s">
        <v>182</v>
      </c>
      <c r="C58" s="173" t="s">
        <v>183</v>
      </c>
      <c r="D58" s="174" t="s">
        <v>91</v>
      </c>
      <c r="E58" s="175">
        <v>68</v>
      </c>
      <c r="F58" s="175">
        <v>0</v>
      </c>
      <c r="G58" s="176">
        <f t="shared" si="18"/>
        <v>0</v>
      </c>
      <c r="O58" s="170">
        <v>2</v>
      </c>
      <c r="AA58" s="146">
        <v>1</v>
      </c>
      <c r="AB58" s="146">
        <v>7</v>
      </c>
      <c r="AC58" s="146">
        <v>7</v>
      </c>
      <c r="AZ58" s="146">
        <v>2</v>
      </c>
      <c r="BA58" s="146">
        <f t="shared" si="19"/>
        <v>0</v>
      </c>
      <c r="BB58" s="146">
        <f t="shared" si="20"/>
        <v>0</v>
      </c>
      <c r="BC58" s="146">
        <f t="shared" si="21"/>
        <v>0</v>
      </c>
      <c r="BD58" s="146">
        <f t="shared" si="22"/>
        <v>0</v>
      </c>
      <c r="BE58" s="146">
        <f t="shared" si="23"/>
        <v>0</v>
      </c>
      <c r="CA58" s="177">
        <v>1</v>
      </c>
      <c r="CB58" s="177">
        <v>7</v>
      </c>
      <c r="CZ58" s="146">
        <v>0</v>
      </c>
    </row>
    <row r="59" spans="1:104">
      <c r="A59" s="171">
        <v>43</v>
      </c>
      <c r="B59" s="172" t="s">
        <v>184</v>
      </c>
      <c r="C59" s="173" t="s">
        <v>185</v>
      </c>
      <c r="D59" s="174" t="s">
        <v>88</v>
      </c>
      <c r="E59" s="175">
        <v>5</v>
      </c>
      <c r="F59" s="175">
        <v>0</v>
      </c>
      <c r="G59" s="176">
        <f t="shared" si="18"/>
        <v>0</v>
      </c>
      <c r="O59" s="170">
        <v>2</v>
      </c>
      <c r="AA59" s="146">
        <v>1</v>
      </c>
      <c r="AB59" s="146">
        <v>7</v>
      </c>
      <c r="AC59" s="146">
        <v>7</v>
      </c>
      <c r="AZ59" s="146">
        <v>2</v>
      </c>
      <c r="BA59" s="146">
        <f t="shared" si="19"/>
        <v>0</v>
      </c>
      <c r="BB59" s="146">
        <f t="shared" si="20"/>
        <v>0</v>
      </c>
      <c r="BC59" s="146">
        <f t="shared" si="21"/>
        <v>0</v>
      </c>
      <c r="BD59" s="146">
        <f t="shared" si="22"/>
        <v>0</v>
      </c>
      <c r="BE59" s="146">
        <f t="shared" si="23"/>
        <v>0</v>
      </c>
      <c r="CA59" s="177">
        <v>1</v>
      </c>
      <c r="CB59" s="177">
        <v>7</v>
      </c>
      <c r="CZ59" s="146">
        <v>6.6E-4</v>
      </c>
    </row>
    <row r="60" spans="1:104">
      <c r="A60" s="171">
        <v>44</v>
      </c>
      <c r="B60" s="172" t="s">
        <v>186</v>
      </c>
      <c r="C60" s="173" t="s">
        <v>187</v>
      </c>
      <c r="D60" s="174" t="s">
        <v>88</v>
      </c>
      <c r="E60" s="175">
        <v>1</v>
      </c>
      <c r="F60" s="175">
        <v>0</v>
      </c>
      <c r="G60" s="176">
        <f t="shared" si="18"/>
        <v>0</v>
      </c>
      <c r="O60" s="170">
        <v>2</v>
      </c>
      <c r="AA60" s="146">
        <v>1</v>
      </c>
      <c r="AB60" s="146">
        <v>7</v>
      </c>
      <c r="AC60" s="146">
        <v>7</v>
      </c>
      <c r="AZ60" s="146">
        <v>2</v>
      </c>
      <c r="BA60" s="146">
        <f t="shared" si="19"/>
        <v>0</v>
      </c>
      <c r="BB60" s="146">
        <f t="shared" si="20"/>
        <v>0</v>
      </c>
      <c r="BC60" s="146">
        <f t="shared" si="21"/>
        <v>0</v>
      </c>
      <c r="BD60" s="146">
        <f t="shared" si="22"/>
        <v>0</v>
      </c>
      <c r="BE60" s="146">
        <f t="shared" si="23"/>
        <v>0</v>
      </c>
      <c r="CA60" s="177">
        <v>1</v>
      </c>
      <c r="CB60" s="177">
        <v>7</v>
      </c>
      <c r="CZ60" s="146">
        <v>8.9999999999999998E-4</v>
      </c>
    </row>
    <row r="61" spans="1:104">
      <c r="A61" s="171">
        <v>45</v>
      </c>
      <c r="B61" s="172" t="s">
        <v>188</v>
      </c>
      <c r="C61" s="173" t="s">
        <v>189</v>
      </c>
      <c r="D61" s="174" t="s">
        <v>88</v>
      </c>
      <c r="E61" s="175">
        <v>1</v>
      </c>
      <c r="F61" s="175">
        <v>0</v>
      </c>
      <c r="G61" s="176">
        <f t="shared" si="18"/>
        <v>0</v>
      </c>
      <c r="O61" s="170">
        <v>2</v>
      </c>
      <c r="AA61" s="146">
        <v>1</v>
      </c>
      <c r="AB61" s="146">
        <v>7</v>
      </c>
      <c r="AC61" s="146">
        <v>7</v>
      </c>
      <c r="AZ61" s="146">
        <v>2</v>
      </c>
      <c r="BA61" s="146">
        <f t="shared" si="19"/>
        <v>0</v>
      </c>
      <c r="BB61" s="146">
        <f t="shared" si="20"/>
        <v>0</v>
      </c>
      <c r="BC61" s="146">
        <f t="shared" si="21"/>
        <v>0</v>
      </c>
      <c r="BD61" s="146">
        <f t="shared" si="22"/>
        <v>0</v>
      </c>
      <c r="BE61" s="146">
        <f t="shared" si="23"/>
        <v>0</v>
      </c>
      <c r="CA61" s="177">
        <v>1</v>
      </c>
      <c r="CB61" s="177">
        <v>7</v>
      </c>
      <c r="CZ61" s="146">
        <v>3.0000000000000001E-5</v>
      </c>
    </row>
    <row r="62" spans="1:104">
      <c r="A62" s="171">
        <v>46</v>
      </c>
      <c r="B62" s="172" t="s">
        <v>190</v>
      </c>
      <c r="C62" s="173" t="s">
        <v>191</v>
      </c>
      <c r="D62" s="174" t="s">
        <v>91</v>
      </c>
      <c r="E62" s="175">
        <v>8</v>
      </c>
      <c r="F62" s="175">
        <v>0</v>
      </c>
      <c r="G62" s="176">
        <f t="shared" si="18"/>
        <v>0</v>
      </c>
      <c r="O62" s="170">
        <v>2</v>
      </c>
      <c r="AA62" s="146">
        <v>2</v>
      </c>
      <c r="AB62" s="146">
        <v>0</v>
      </c>
      <c r="AC62" s="146">
        <v>0</v>
      </c>
      <c r="AZ62" s="146">
        <v>2</v>
      </c>
      <c r="BA62" s="146">
        <f t="shared" si="19"/>
        <v>0</v>
      </c>
      <c r="BB62" s="146">
        <f t="shared" si="20"/>
        <v>0</v>
      </c>
      <c r="BC62" s="146">
        <f t="shared" si="21"/>
        <v>0</v>
      </c>
      <c r="BD62" s="146">
        <f t="shared" si="22"/>
        <v>0</v>
      </c>
      <c r="BE62" s="146">
        <f t="shared" si="23"/>
        <v>0</v>
      </c>
      <c r="CA62" s="177">
        <v>2</v>
      </c>
      <c r="CB62" s="177">
        <v>0</v>
      </c>
      <c r="CZ62" s="146">
        <v>1.2789999999999999E-2</v>
      </c>
    </row>
    <row r="63" spans="1:104" ht="22.5">
      <c r="A63" s="171">
        <v>47</v>
      </c>
      <c r="B63" s="172" t="s">
        <v>192</v>
      </c>
      <c r="C63" s="173" t="s">
        <v>193</v>
      </c>
      <c r="D63" s="174" t="s">
        <v>73</v>
      </c>
      <c r="E63" s="175">
        <v>1</v>
      </c>
      <c r="F63" s="175">
        <v>0</v>
      </c>
      <c r="G63" s="176">
        <f t="shared" si="18"/>
        <v>0</v>
      </c>
      <c r="O63" s="170">
        <v>2</v>
      </c>
      <c r="AA63" s="146">
        <v>3</v>
      </c>
      <c r="AB63" s="146">
        <v>0</v>
      </c>
      <c r="AC63" s="146" t="s">
        <v>192</v>
      </c>
      <c r="AZ63" s="146">
        <v>2</v>
      </c>
      <c r="BA63" s="146">
        <f t="shared" si="19"/>
        <v>0</v>
      </c>
      <c r="BB63" s="146">
        <f t="shared" si="20"/>
        <v>0</v>
      </c>
      <c r="BC63" s="146">
        <f t="shared" si="21"/>
        <v>0</v>
      </c>
      <c r="BD63" s="146">
        <f t="shared" si="22"/>
        <v>0</v>
      </c>
      <c r="BE63" s="146">
        <f t="shared" si="23"/>
        <v>0</v>
      </c>
      <c r="CA63" s="177">
        <v>3</v>
      </c>
      <c r="CB63" s="177">
        <v>0</v>
      </c>
      <c r="CZ63" s="146">
        <v>4.3E-3</v>
      </c>
    </row>
    <row r="64" spans="1:104">
      <c r="A64" s="171">
        <v>48</v>
      </c>
      <c r="B64" s="172" t="s">
        <v>194</v>
      </c>
      <c r="C64" s="173" t="s">
        <v>195</v>
      </c>
      <c r="D64" s="174" t="s">
        <v>73</v>
      </c>
      <c r="E64" s="175">
        <v>1</v>
      </c>
      <c r="F64" s="175">
        <v>0</v>
      </c>
      <c r="G64" s="176">
        <f t="shared" si="18"/>
        <v>0</v>
      </c>
      <c r="O64" s="170">
        <v>2</v>
      </c>
      <c r="AA64" s="146">
        <v>3</v>
      </c>
      <c r="AB64" s="146">
        <v>0</v>
      </c>
      <c r="AC64" s="146" t="s">
        <v>194</v>
      </c>
      <c r="AZ64" s="146">
        <v>2</v>
      </c>
      <c r="BA64" s="146">
        <f t="shared" si="19"/>
        <v>0</v>
      </c>
      <c r="BB64" s="146">
        <f t="shared" si="20"/>
        <v>0</v>
      </c>
      <c r="BC64" s="146">
        <f t="shared" si="21"/>
        <v>0</v>
      </c>
      <c r="BD64" s="146">
        <f t="shared" si="22"/>
        <v>0</v>
      </c>
      <c r="BE64" s="146">
        <f t="shared" si="23"/>
        <v>0</v>
      </c>
      <c r="CA64" s="177">
        <v>3</v>
      </c>
      <c r="CB64" s="177">
        <v>0</v>
      </c>
      <c r="CZ64" s="146">
        <v>1.6000000000000001E-3</v>
      </c>
    </row>
    <row r="65" spans="1:104">
      <c r="A65" s="171">
        <v>49</v>
      </c>
      <c r="B65" s="172" t="s">
        <v>196</v>
      </c>
      <c r="C65" s="173" t="s">
        <v>197</v>
      </c>
      <c r="D65" s="174" t="s">
        <v>100</v>
      </c>
      <c r="E65" s="175">
        <v>1.013E-2</v>
      </c>
      <c r="F65" s="175">
        <v>0</v>
      </c>
      <c r="G65" s="176">
        <f t="shared" si="18"/>
        <v>0</v>
      </c>
      <c r="O65" s="170">
        <v>2</v>
      </c>
      <c r="AA65" s="146">
        <v>7</v>
      </c>
      <c r="AB65" s="146">
        <v>1001</v>
      </c>
      <c r="AC65" s="146">
        <v>5</v>
      </c>
      <c r="AZ65" s="146">
        <v>2</v>
      </c>
      <c r="BA65" s="146">
        <f t="shared" si="19"/>
        <v>0</v>
      </c>
      <c r="BB65" s="146">
        <f t="shared" si="20"/>
        <v>0</v>
      </c>
      <c r="BC65" s="146">
        <f t="shared" si="21"/>
        <v>0</v>
      </c>
      <c r="BD65" s="146">
        <f t="shared" si="22"/>
        <v>0</v>
      </c>
      <c r="BE65" s="146">
        <f t="shared" si="23"/>
        <v>0</v>
      </c>
      <c r="CA65" s="177">
        <v>7</v>
      </c>
      <c r="CB65" s="177">
        <v>1001</v>
      </c>
      <c r="CZ65" s="146">
        <v>0</v>
      </c>
    </row>
    <row r="66" spans="1:104">
      <c r="A66" s="171">
        <v>50</v>
      </c>
      <c r="B66" s="172" t="s">
        <v>198</v>
      </c>
      <c r="C66" s="173" t="s">
        <v>199</v>
      </c>
      <c r="D66" s="174" t="s">
        <v>91</v>
      </c>
      <c r="E66" s="175">
        <v>68</v>
      </c>
      <c r="F66" s="175">
        <v>0</v>
      </c>
      <c r="G66" s="176">
        <f t="shared" si="18"/>
        <v>0</v>
      </c>
      <c r="O66" s="170">
        <v>2</v>
      </c>
      <c r="AA66" s="146">
        <v>10</v>
      </c>
      <c r="AB66" s="146">
        <v>7</v>
      </c>
      <c r="AC66" s="146">
        <v>8</v>
      </c>
      <c r="AZ66" s="146">
        <v>5</v>
      </c>
      <c r="BA66" s="146">
        <f t="shared" si="19"/>
        <v>0</v>
      </c>
      <c r="BB66" s="146">
        <f t="shared" si="20"/>
        <v>0</v>
      </c>
      <c r="BC66" s="146">
        <f t="shared" si="21"/>
        <v>0</v>
      </c>
      <c r="BD66" s="146">
        <f t="shared" si="22"/>
        <v>0</v>
      </c>
      <c r="BE66" s="146">
        <f t="shared" si="23"/>
        <v>0</v>
      </c>
      <c r="CA66" s="177">
        <v>10</v>
      </c>
      <c r="CB66" s="177">
        <v>7</v>
      </c>
      <c r="CZ66" s="146">
        <v>0</v>
      </c>
    </row>
    <row r="67" spans="1:104">
      <c r="A67" s="171">
        <v>51</v>
      </c>
      <c r="B67" s="172" t="s">
        <v>200</v>
      </c>
      <c r="C67" s="173" t="s">
        <v>201</v>
      </c>
      <c r="D67" s="174" t="s">
        <v>202</v>
      </c>
      <c r="E67" s="175">
        <v>8</v>
      </c>
      <c r="F67" s="175">
        <v>0</v>
      </c>
      <c r="G67" s="176">
        <f t="shared" si="18"/>
        <v>0</v>
      </c>
      <c r="O67" s="170">
        <v>2</v>
      </c>
      <c r="AA67" s="146">
        <v>10</v>
      </c>
      <c r="AB67" s="146">
        <v>0</v>
      </c>
      <c r="AC67" s="146">
        <v>8</v>
      </c>
      <c r="AZ67" s="146">
        <v>5</v>
      </c>
      <c r="BA67" s="146">
        <f t="shared" si="19"/>
        <v>0</v>
      </c>
      <c r="BB67" s="146">
        <f t="shared" si="20"/>
        <v>0</v>
      </c>
      <c r="BC67" s="146">
        <f t="shared" si="21"/>
        <v>0</v>
      </c>
      <c r="BD67" s="146">
        <f t="shared" si="22"/>
        <v>0</v>
      </c>
      <c r="BE67" s="146">
        <f t="shared" si="23"/>
        <v>0</v>
      </c>
      <c r="CA67" s="177">
        <v>10</v>
      </c>
      <c r="CB67" s="177">
        <v>0</v>
      </c>
      <c r="CZ67" s="146">
        <v>0</v>
      </c>
    </row>
    <row r="68" spans="1:104">
      <c r="A68" s="184"/>
      <c r="B68" s="185" t="s">
        <v>74</v>
      </c>
      <c r="C68" s="186" t="str">
        <f>CONCATENATE(B56," ",C56)</f>
        <v>723 Vnitřní plynovod</v>
      </c>
      <c r="D68" s="187"/>
      <c r="E68" s="188"/>
      <c r="F68" s="189"/>
      <c r="G68" s="190">
        <f>SUM(G56:G67)</f>
        <v>0</v>
      </c>
      <c r="O68" s="170">
        <v>4</v>
      </c>
      <c r="BA68" s="191">
        <f>SUM(BA56:BA67)</f>
        <v>0</v>
      </c>
      <c r="BB68" s="191">
        <f>SUM(BB56:BB67)</f>
        <v>0</v>
      </c>
      <c r="BC68" s="191">
        <f>SUM(BC56:BC67)</f>
        <v>0</v>
      </c>
      <c r="BD68" s="191">
        <f>SUM(BD56:BD67)</f>
        <v>0</v>
      </c>
      <c r="BE68" s="191">
        <f>SUM(BE56:BE67)</f>
        <v>0</v>
      </c>
    </row>
    <row r="69" spans="1:104">
      <c r="A69" s="163" t="s">
        <v>72</v>
      </c>
      <c r="B69" s="164" t="s">
        <v>203</v>
      </c>
      <c r="C69" s="165" t="s">
        <v>204</v>
      </c>
      <c r="D69" s="166"/>
      <c r="E69" s="167"/>
      <c r="F69" s="167"/>
      <c r="G69" s="168"/>
      <c r="H69" s="169"/>
      <c r="I69" s="169"/>
      <c r="O69" s="170">
        <v>1</v>
      </c>
    </row>
    <row r="70" spans="1:104">
      <c r="A70" s="171">
        <v>52</v>
      </c>
      <c r="B70" s="172" t="s">
        <v>205</v>
      </c>
      <c r="C70" s="173" t="s">
        <v>206</v>
      </c>
      <c r="D70" s="174" t="s">
        <v>163</v>
      </c>
      <c r="E70" s="175">
        <v>0</v>
      </c>
      <c r="F70" s="175">
        <v>0</v>
      </c>
      <c r="G70" s="176">
        <f t="shared" ref="G70:G110" si="24">E70*F70</f>
        <v>0</v>
      </c>
      <c r="O70" s="170">
        <v>2</v>
      </c>
      <c r="AA70" s="146">
        <v>1</v>
      </c>
      <c r="AB70" s="146">
        <v>0</v>
      </c>
      <c r="AC70" s="146">
        <v>0</v>
      </c>
      <c r="AZ70" s="146">
        <v>2</v>
      </c>
      <c r="BA70" s="146">
        <f t="shared" ref="BA70:BA110" si="25">IF(AZ70=1,G70,0)</f>
        <v>0</v>
      </c>
      <c r="BB70" s="146">
        <f t="shared" ref="BB70:BB110" si="26">IF(AZ70=2,G70,0)</f>
        <v>0</v>
      </c>
      <c r="BC70" s="146">
        <f t="shared" ref="BC70:BC110" si="27">IF(AZ70=3,G70,0)</f>
        <v>0</v>
      </c>
      <c r="BD70" s="146">
        <f t="shared" ref="BD70:BD110" si="28">IF(AZ70=4,G70,0)</f>
        <v>0</v>
      </c>
      <c r="BE70" s="146">
        <f t="shared" ref="BE70:BE110" si="29">IF(AZ70=5,G70,0)</f>
        <v>0</v>
      </c>
      <c r="CA70" s="177">
        <v>1</v>
      </c>
      <c r="CB70" s="177">
        <v>0</v>
      </c>
      <c r="CZ70" s="146">
        <v>1.371E-2</v>
      </c>
    </row>
    <row r="71" spans="1:104" ht="22.5">
      <c r="A71" s="171">
        <v>53</v>
      </c>
      <c r="B71" s="172" t="s">
        <v>207</v>
      </c>
      <c r="C71" s="173" t="s">
        <v>208</v>
      </c>
      <c r="D71" s="174" t="s">
        <v>163</v>
      </c>
      <c r="E71" s="175">
        <v>1</v>
      </c>
      <c r="F71" s="175">
        <v>0</v>
      </c>
      <c r="G71" s="176">
        <f t="shared" si="24"/>
        <v>0</v>
      </c>
      <c r="O71" s="170">
        <v>2</v>
      </c>
      <c r="AA71" s="146">
        <v>1</v>
      </c>
      <c r="AB71" s="146">
        <v>7</v>
      </c>
      <c r="AC71" s="146">
        <v>7</v>
      </c>
      <c r="AZ71" s="146">
        <v>2</v>
      </c>
      <c r="BA71" s="146">
        <f t="shared" si="25"/>
        <v>0</v>
      </c>
      <c r="BB71" s="146">
        <f t="shared" si="26"/>
        <v>0</v>
      </c>
      <c r="BC71" s="146">
        <f t="shared" si="27"/>
        <v>0</v>
      </c>
      <c r="BD71" s="146">
        <f t="shared" si="28"/>
        <v>0</v>
      </c>
      <c r="BE71" s="146">
        <f t="shared" si="29"/>
        <v>0</v>
      </c>
      <c r="CA71" s="177">
        <v>1</v>
      </c>
      <c r="CB71" s="177">
        <v>7</v>
      </c>
      <c r="CZ71" s="146">
        <v>1.7590000000000001E-2</v>
      </c>
    </row>
    <row r="72" spans="1:104" ht="22.5">
      <c r="A72" s="171">
        <v>54</v>
      </c>
      <c r="B72" s="172" t="s">
        <v>209</v>
      </c>
      <c r="C72" s="173" t="s">
        <v>210</v>
      </c>
      <c r="D72" s="174" t="s">
        <v>163</v>
      </c>
      <c r="E72" s="175">
        <v>5</v>
      </c>
      <c r="F72" s="175">
        <v>0</v>
      </c>
      <c r="G72" s="176">
        <f t="shared" si="24"/>
        <v>0</v>
      </c>
      <c r="O72" s="170">
        <v>2</v>
      </c>
      <c r="AA72" s="146">
        <v>1</v>
      </c>
      <c r="AB72" s="146">
        <v>7</v>
      </c>
      <c r="AC72" s="146">
        <v>7</v>
      </c>
      <c r="AZ72" s="146">
        <v>2</v>
      </c>
      <c r="BA72" s="146">
        <f t="shared" si="25"/>
        <v>0</v>
      </c>
      <c r="BB72" s="146">
        <f t="shared" si="26"/>
        <v>0</v>
      </c>
      <c r="BC72" s="146">
        <f t="shared" si="27"/>
        <v>0</v>
      </c>
      <c r="BD72" s="146">
        <f t="shared" si="28"/>
        <v>0</v>
      </c>
      <c r="BE72" s="146">
        <f t="shared" si="29"/>
        <v>0</v>
      </c>
      <c r="CA72" s="177">
        <v>1</v>
      </c>
      <c r="CB72" s="177">
        <v>7</v>
      </c>
      <c r="CZ72" s="146">
        <v>1.7590000000000001E-2</v>
      </c>
    </row>
    <row r="73" spans="1:104" ht="22.5">
      <c r="A73" s="171">
        <v>55</v>
      </c>
      <c r="B73" s="172" t="s">
        <v>211</v>
      </c>
      <c r="C73" s="173" t="s">
        <v>212</v>
      </c>
      <c r="D73" s="174" t="s">
        <v>163</v>
      </c>
      <c r="E73" s="175">
        <v>3</v>
      </c>
      <c r="F73" s="175">
        <v>0</v>
      </c>
      <c r="G73" s="176">
        <f t="shared" si="24"/>
        <v>0</v>
      </c>
      <c r="O73" s="170">
        <v>2</v>
      </c>
      <c r="AA73" s="146">
        <v>1</v>
      </c>
      <c r="AB73" s="146">
        <v>0</v>
      </c>
      <c r="AC73" s="146">
        <v>0</v>
      </c>
      <c r="AZ73" s="146">
        <v>2</v>
      </c>
      <c r="BA73" s="146">
        <f t="shared" si="25"/>
        <v>0</v>
      </c>
      <c r="BB73" s="146">
        <f t="shared" si="26"/>
        <v>0</v>
      </c>
      <c r="BC73" s="146">
        <f t="shared" si="27"/>
        <v>0</v>
      </c>
      <c r="BD73" s="146">
        <f t="shared" si="28"/>
        <v>0</v>
      </c>
      <c r="BE73" s="146">
        <f t="shared" si="29"/>
        <v>0</v>
      </c>
      <c r="CA73" s="177">
        <v>1</v>
      </c>
      <c r="CB73" s="177">
        <v>0</v>
      </c>
      <c r="CZ73" s="146">
        <v>2.4080000000000001E-2</v>
      </c>
    </row>
    <row r="74" spans="1:104">
      <c r="A74" s="171">
        <v>56</v>
      </c>
      <c r="B74" s="172" t="s">
        <v>213</v>
      </c>
      <c r="C74" s="173" t="s">
        <v>214</v>
      </c>
      <c r="D74" s="174" t="s">
        <v>163</v>
      </c>
      <c r="E74" s="175">
        <v>1</v>
      </c>
      <c r="F74" s="175">
        <v>0</v>
      </c>
      <c r="G74" s="176">
        <f t="shared" si="24"/>
        <v>0</v>
      </c>
      <c r="O74" s="170">
        <v>2</v>
      </c>
      <c r="AA74" s="146">
        <v>1</v>
      </c>
      <c r="AB74" s="146">
        <v>7</v>
      </c>
      <c r="AC74" s="146">
        <v>7</v>
      </c>
      <c r="AZ74" s="146">
        <v>2</v>
      </c>
      <c r="BA74" s="146">
        <f t="shared" si="25"/>
        <v>0</v>
      </c>
      <c r="BB74" s="146">
        <f t="shared" si="26"/>
        <v>0</v>
      </c>
      <c r="BC74" s="146">
        <f t="shared" si="27"/>
        <v>0</v>
      </c>
      <c r="BD74" s="146">
        <f t="shared" si="28"/>
        <v>0</v>
      </c>
      <c r="BE74" s="146">
        <f t="shared" si="29"/>
        <v>0</v>
      </c>
      <c r="CA74" s="177">
        <v>1</v>
      </c>
      <c r="CB74" s="177">
        <v>7</v>
      </c>
      <c r="CZ74" s="146">
        <v>2.4080000000000001E-2</v>
      </c>
    </row>
    <row r="75" spans="1:104">
      <c r="A75" s="171">
        <v>57</v>
      </c>
      <c r="B75" s="172" t="s">
        <v>215</v>
      </c>
      <c r="C75" s="173" t="s">
        <v>216</v>
      </c>
      <c r="D75" s="174" t="s">
        <v>163</v>
      </c>
      <c r="E75" s="175">
        <v>5</v>
      </c>
      <c r="F75" s="175">
        <v>0</v>
      </c>
      <c r="G75" s="176">
        <f t="shared" si="24"/>
        <v>0</v>
      </c>
      <c r="O75" s="170">
        <v>2</v>
      </c>
      <c r="AA75" s="146">
        <v>1</v>
      </c>
      <c r="AB75" s="146">
        <v>7</v>
      </c>
      <c r="AC75" s="146">
        <v>7</v>
      </c>
      <c r="AZ75" s="146">
        <v>2</v>
      </c>
      <c r="BA75" s="146">
        <f t="shared" si="25"/>
        <v>0</v>
      </c>
      <c r="BB75" s="146">
        <f t="shared" si="26"/>
        <v>0</v>
      </c>
      <c r="BC75" s="146">
        <f t="shared" si="27"/>
        <v>0</v>
      </c>
      <c r="BD75" s="146">
        <f t="shared" si="28"/>
        <v>0</v>
      </c>
      <c r="BE75" s="146">
        <f t="shared" si="29"/>
        <v>0</v>
      </c>
      <c r="CA75" s="177">
        <v>1</v>
      </c>
      <c r="CB75" s="177">
        <v>7</v>
      </c>
      <c r="CZ75" s="146">
        <v>1.7010000000000001E-2</v>
      </c>
    </row>
    <row r="76" spans="1:104">
      <c r="A76" s="171">
        <v>58</v>
      </c>
      <c r="B76" s="172" t="s">
        <v>217</v>
      </c>
      <c r="C76" s="173" t="s">
        <v>218</v>
      </c>
      <c r="D76" s="174" t="s">
        <v>163</v>
      </c>
      <c r="E76" s="175">
        <v>5</v>
      </c>
      <c r="F76" s="175">
        <v>0</v>
      </c>
      <c r="G76" s="176">
        <f t="shared" si="24"/>
        <v>0</v>
      </c>
      <c r="O76" s="170">
        <v>2</v>
      </c>
      <c r="AA76" s="146">
        <v>1</v>
      </c>
      <c r="AB76" s="146">
        <v>7</v>
      </c>
      <c r="AC76" s="146">
        <v>7</v>
      </c>
      <c r="AZ76" s="146">
        <v>2</v>
      </c>
      <c r="BA76" s="146">
        <f t="shared" si="25"/>
        <v>0</v>
      </c>
      <c r="BB76" s="146">
        <f t="shared" si="26"/>
        <v>0</v>
      </c>
      <c r="BC76" s="146">
        <f t="shared" si="27"/>
        <v>0</v>
      </c>
      <c r="BD76" s="146">
        <f t="shared" si="28"/>
        <v>0</v>
      </c>
      <c r="BE76" s="146">
        <f t="shared" si="29"/>
        <v>0</v>
      </c>
      <c r="CA76" s="177">
        <v>1</v>
      </c>
      <c r="CB76" s="177">
        <v>7</v>
      </c>
      <c r="CZ76" s="146">
        <v>1.6209999999999999E-2</v>
      </c>
    </row>
    <row r="77" spans="1:104">
      <c r="A77" s="171">
        <v>59</v>
      </c>
      <c r="B77" s="172" t="s">
        <v>219</v>
      </c>
      <c r="C77" s="173" t="s">
        <v>220</v>
      </c>
      <c r="D77" s="174" t="s">
        <v>163</v>
      </c>
      <c r="E77" s="175">
        <v>1</v>
      </c>
      <c r="F77" s="175">
        <v>0</v>
      </c>
      <c r="G77" s="176">
        <f t="shared" si="24"/>
        <v>0</v>
      </c>
      <c r="O77" s="170">
        <v>2</v>
      </c>
      <c r="AA77" s="146">
        <v>1</v>
      </c>
      <c r="AB77" s="146">
        <v>7</v>
      </c>
      <c r="AC77" s="146">
        <v>7</v>
      </c>
      <c r="AZ77" s="146">
        <v>2</v>
      </c>
      <c r="BA77" s="146">
        <f t="shared" si="25"/>
        <v>0</v>
      </c>
      <c r="BB77" s="146">
        <f t="shared" si="26"/>
        <v>0</v>
      </c>
      <c r="BC77" s="146">
        <f t="shared" si="27"/>
        <v>0</v>
      </c>
      <c r="BD77" s="146">
        <f t="shared" si="28"/>
        <v>0</v>
      </c>
      <c r="BE77" s="146">
        <f t="shared" si="29"/>
        <v>0</v>
      </c>
      <c r="CA77" s="177">
        <v>1</v>
      </c>
      <c r="CB77" s="177">
        <v>7</v>
      </c>
      <c r="CZ77" s="146">
        <v>0.01</v>
      </c>
    </row>
    <row r="78" spans="1:104">
      <c r="A78" s="171">
        <v>60</v>
      </c>
      <c r="B78" s="172" t="s">
        <v>221</v>
      </c>
      <c r="C78" s="173" t="s">
        <v>222</v>
      </c>
      <c r="D78" s="174" t="s">
        <v>163</v>
      </c>
      <c r="E78" s="175">
        <v>1</v>
      </c>
      <c r="F78" s="175">
        <v>0</v>
      </c>
      <c r="G78" s="176">
        <f t="shared" si="24"/>
        <v>0</v>
      </c>
      <c r="O78" s="170">
        <v>2</v>
      </c>
      <c r="AA78" s="146">
        <v>1</v>
      </c>
      <c r="AB78" s="146">
        <v>7</v>
      </c>
      <c r="AC78" s="146">
        <v>7</v>
      </c>
      <c r="AZ78" s="146">
        <v>2</v>
      </c>
      <c r="BA78" s="146">
        <f t="shared" si="25"/>
        <v>0</v>
      </c>
      <c r="BB78" s="146">
        <f t="shared" si="26"/>
        <v>0</v>
      </c>
      <c r="BC78" s="146">
        <f t="shared" si="27"/>
        <v>0</v>
      </c>
      <c r="BD78" s="146">
        <f t="shared" si="28"/>
        <v>0</v>
      </c>
      <c r="BE78" s="146">
        <f t="shared" si="29"/>
        <v>0</v>
      </c>
      <c r="CA78" s="177">
        <v>1</v>
      </c>
      <c r="CB78" s="177">
        <v>7</v>
      </c>
      <c r="CZ78" s="146">
        <v>1.444E-2</v>
      </c>
    </row>
    <row r="79" spans="1:104">
      <c r="A79" s="171">
        <v>61</v>
      </c>
      <c r="B79" s="172" t="s">
        <v>223</v>
      </c>
      <c r="C79" s="173" t="s">
        <v>224</v>
      </c>
      <c r="D79" s="174" t="s">
        <v>163</v>
      </c>
      <c r="E79" s="175">
        <v>9</v>
      </c>
      <c r="F79" s="175">
        <v>0</v>
      </c>
      <c r="G79" s="176">
        <f t="shared" si="24"/>
        <v>0</v>
      </c>
      <c r="O79" s="170">
        <v>2</v>
      </c>
      <c r="AA79" s="146">
        <v>1</v>
      </c>
      <c r="AB79" s="146">
        <v>7</v>
      </c>
      <c r="AC79" s="146">
        <v>7</v>
      </c>
      <c r="AZ79" s="146">
        <v>2</v>
      </c>
      <c r="BA79" s="146">
        <f t="shared" si="25"/>
        <v>0</v>
      </c>
      <c r="BB79" s="146">
        <f t="shared" si="26"/>
        <v>0</v>
      </c>
      <c r="BC79" s="146">
        <f t="shared" si="27"/>
        <v>0</v>
      </c>
      <c r="BD79" s="146">
        <f t="shared" si="28"/>
        <v>0</v>
      </c>
      <c r="BE79" s="146">
        <f t="shared" si="29"/>
        <v>0</v>
      </c>
      <c r="CA79" s="177">
        <v>1</v>
      </c>
      <c r="CB79" s="177">
        <v>7</v>
      </c>
      <c r="CZ79" s="146">
        <v>0</v>
      </c>
    </row>
    <row r="80" spans="1:104">
      <c r="A80" s="171">
        <v>62</v>
      </c>
      <c r="B80" s="172" t="s">
        <v>225</v>
      </c>
      <c r="C80" s="173" t="s">
        <v>226</v>
      </c>
      <c r="D80" s="174" t="s">
        <v>163</v>
      </c>
      <c r="E80" s="175">
        <v>2</v>
      </c>
      <c r="F80" s="175">
        <v>0</v>
      </c>
      <c r="G80" s="176">
        <f t="shared" si="24"/>
        <v>0</v>
      </c>
      <c r="O80" s="170">
        <v>2</v>
      </c>
      <c r="AA80" s="146">
        <v>1</v>
      </c>
      <c r="AB80" s="146">
        <v>7</v>
      </c>
      <c r="AC80" s="146">
        <v>7</v>
      </c>
      <c r="AZ80" s="146">
        <v>2</v>
      </c>
      <c r="BA80" s="146">
        <f t="shared" si="25"/>
        <v>0</v>
      </c>
      <c r="BB80" s="146">
        <f t="shared" si="26"/>
        <v>0</v>
      </c>
      <c r="BC80" s="146">
        <f t="shared" si="27"/>
        <v>0</v>
      </c>
      <c r="BD80" s="146">
        <f t="shared" si="28"/>
        <v>0</v>
      </c>
      <c r="BE80" s="146">
        <f t="shared" si="29"/>
        <v>0</v>
      </c>
      <c r="CA80" s="177">
        <v>1</v>
      </c>
      <c r="CB80" s="177">
        <v>7</v>
      </c>
      <c r="CZ80" s="146">
        <v>4.4999999999999997E-3</v>
      </c>
    </row>
    <row r="81" spans="1:104">
      <c r="A81" s="171">
        <v>63</v>
      </c>
      <c r="B81" s="172" t="s">
        <v>227</v>
      </c>
      <c r="C81" s="173" t="s">
        <v>228</v>
      </c>
      <c r="D81" s="174" t="s">
        <v>163</v>
      </c>
      <c r="E81" s="175">
        <v>3</v>
      </c>
      <c r="F81" s="175">
        <v>0</v>
      </c>
      <c r="G81" s="176">
        <f t="shared" si="24"/>
        <v>0</v>
      </c>
      <c r="O81" s="170">
        <v>2</v>
      </c>
      <c r="AA81" s="146">
        <v>1</v>
      </c>
      <c r="AB81" s="146">
        <v>7</v>
      </c>
      <c r="AC81" s="146">
        <v>7</v>
      </c>
      <c r="AZ81" s="146">
        <v>2</v>
      </c>
      <c r="BA81" s="146">
        <f t="shared" si="25"/>
        <v>0</v>
      </c>
      <c r="BB81" s="146">
        <f t="shared" si="26"/>
        <v>0</v>
      </c>
      <c r="BC81" s="146">
        <f t="shared" si="27"/>
        <v>0</v>
      </c>
      <c r="BD81" s="146">
        <f t="shared" si="28"/>
        <v>0</v>
      </c>
      <c r="BE81" s="146">
        <f t="shared" si="29"/>
        <v>0</v>
      </c>
      <c r="CA81" s="177">
        <v>1</v>
      </c>
      <c r="CB81" s="177">
        <v>7</v>
      </c>
      <c r="CZ81" s="146">
        <v>5.9999999999999995E-4</v>
      </c>
    </row>
    <row r="82" spans="1:104">
      <c r="A82" s="171">
        <v>64</v>
      </c>
      <c r="B82" s="172" t="s">
        <v>229</v>
      </c>
      <c r="C82" s="173" t="s">
        <v>230</v>
      </c>
      <c r="D82" s="174" t="s">
        <v>163</v>
      </c>
      <c r="E82" s="175">
        <v>1</v>
      </c>
      <c r="F82" s="175">
        <v>0</v>
      </c>
      <c r="G82" s="176">
        <f t="shared" si="24"/>
        <v>0</v>
      </c>
      <c r="O82" s="170">
        <v>2</v>
      </c>
      <c r="AA82" s="146">
        <v>1</v>
      </c>
      <c r="AB82" s="146">
        <v>7</v>
      </c>
      <c r="AC82" s="146">
        <v>7</v>
      </c>
      <c r="AZ82" s="146">
        <v>2</v>
      </c>
      <c r="BA82" s="146">
        <f t="shared" si="25"/>
        <v>0</v>
      </c>
      <c r="BB82" s="146">
        <f t="shared" si="26"/>
        <v>0</v>
      </c>
      <c r="BC82" s="146">
        <f t="shared" si="27"/>
        <v>0</v>
      </c>
      <c r="BD82" s="146">
        <f t="shared" si="28"/>
        <v>0</v>
      </c>
      <c r="BE82" s="146">
        <f t="shared" si="29"/>
        <v>0</v>
      </c>
      <c r="CA82" s="177">
        <v>1</v>
      </c>
      <c r="CB82" s="177">
        <v>7</v>
      </c>
      <c r="CZ82" s="146">
        <v>4.4999999999999999E-4</v>
      </c>
    </row>
    <row r="83" spans="1:104" ht="22.5">
      <c r="A83" s="171">
        <v>65</v>
      </c>
      <c r="B83" s="172" t="s">
        <v>231</v>
      </c>
      <c r="C83" s="173" t="s">
        <v>232</v>
      </c>
      <c r="D83" s="174" t="s">
        <v>163</v>
      </c>
      <c r="E83" s="175">
        <v>1</v>
      </c>
      <c r="F83" s="175">
        <v>0</v>
      </c>
      <c r="G83" s="176">
        <f t="shared" si="24"/>
        <v>0</v>
      </c>
      <c r="O83" s="170">
        <v>2</v>
      </c>
      <c r="AA83" s="146">
        <v>1</v>
      </c>
      <c r="AB83" s="146">
        <v>7</v>
      </c>
      <c r="AC83" s="146">
        <v>7</v>
      </c>
      <c r="AZ83" s="146">
        <v>2</v>
      </c>
      <c r="BA83" s="146">
        <f t="shared" si="25"/>
        <v>0</v>
      </c>
      <c r="BB83" s="146">
        <f t="shared" si="26"/>
        <v>0</v>
      </c>
      <c r="BC83" s="146">
        <f t="shared" si="27"/>
        <v>0</v>
      </c>
      <c r="BD83" s="146">
        <f t="shared" si="28"/>
        <v>0</v>
      </c>
      <c r="BE83" s="146">
        <f t="shared" si="29"/>
        <v>0</v>
      </c>
      <c r="CA83" s="177">
        <v>1</v>
      </c>
      <c r="CB83" s="177">
        <v>7</v>
      </c>
      <c r="CZ83" s="146">
        <v>1.7000000000000001E-4</v>
      </c>
    </row>
    <row r="84" spans="1:104">
      <c r="A84" s="171">
        <v>66</v>
      </c>
      <c r="B84" s="172" t="s">
        <v>233</v>
      </c>
      <c r="C84" s="173" t="s">
        <v>234</v>
      </c>
      <c r="D84" s="174" t="s">
        <v>163</v>
      </c>
      <c r="E84" s="175">
        <v>1</v>
      </c>
      <c r="F84" s="175">
        <v>0</v>
      </c>
      <c r="G84" s="176">
        <f t="shared" si="24"/>
        <v>0</v>
      </c>
      <c r="O84" s="170">
        <v>2</v>
      </c>
      <c r="AA84" s="146">
        <v>1</v>
      </c>
      <c r="AB84" s="146">
        <v>7</v>
      </c>
      <c r="AC84" s="146">
        <v>7</v>
      </c>
      <c r="AZ84" s="146">
        <v>2</v>
      </c>
      <c r="BA84" s="146">
        <f t="shared" si="25"/>
        <v>0</v>
      </c>
      <c r="BB84" s="146">
        <f t="shared" si="26"/>
        <v>0</v>
      </c>
      <c r="BC84" s="146">
        <f t="shared" si="27"/>
        <v>0</v>
      </c>
      <c r="BD84" s="146">
        <f t="shared" si="28"/>
        <v>0</v>
      </c>
      <c r="BE84" s="146">
        <f t="shared" si="29"/>
        <v>0</v>
      </c>
      <c r="CA84" s="177">
        <v>1</v>
      </c>
      <c r="CB84" s="177">
        <v>7</v>
      </c>
      <c r="CZ84" s="146">
        <v>3.1199999999999999E-3</v>
      </c>
    </row>
    <row r="85" spans="1:104">
      <c r="A85" s="171">
        <v>67</v>
      </c>
      <c r="B85" s="172" t="s">
        <v>235</v>
      </c>
      <c r="C85" s="173" t="s">
        <v>236</v>
      </c>
      <c r="D85" s="174" t="s">
        <v>73</v>
      </c>
      <c r="E85" s="175">
        <v>1</v>
      </c>
      <c r="F85" s="175">
        <v>0</v>
      </c>
      <c r="G85" s="176">
        <f t="shared" si="24"/>
        <v>0</v>
      </c>
      <c r="O85" s="170">
        <v>2</v>
      </c>
      <c r="AA85" s="146">
        <v>1</v>
      </c>
      <c r="AB85" s="146">
        <v>7</v>
      </c>
      <c r="AC85" s="146">
        <v>7</v>
      </c>
      <c r="AZ85" s="146">
        <v>2</v>
      </c>
      <c r="BA85" s="146">
        <f t="shared" si="25"/>
        <v>0</v>
      </c>
      <c r="BB85" s="146">
        <f t="shared" si="26"/>
        <v>0</v>
      </c>
      <c r="BC85" s="146">
        <f t="shared" si="27"/>
        <v>0</v>
      </c>
      <c r="BD85" s="146">
        <f t="shared" si="28"/>
        <v>0</v>
      </c>
      <c r="BE85" s="146">
        <f t="shared" si="29"/>
        <v>0</v>
      </c>
      <c r="CA85" s="177">
        <v>1</v>
      </c>
      <c r="CB85" s="177">
        <v>7</v>
      </c>
      <c r="CZ85" s="146">
        <v>3.1199999999999999E-3</v>
      </c>
    </row>
    <row r="86" spans="1:104">
      <c r="A86" s="171">
        <v>68</v>
      </c>
      <c r="B86" s="172" t="s">
        <v>237</v>
      </c>
      <c r="C86" s="173" t="s">
        <v>238</v>
      </c>
      <c r="D86" s="174" t="s">
        <v>163</v>
      </c>
      <c r="E86" s="175">
        <v>1</v>
      </c>
      <c r="F86" s="175">
        <v>0</v>
      </c>
      <c r="G86" s="176">
        <f t="shared" si="24"/>
        <v>0</v>
      </c>
      <c r="O86" s="170">
        <v>2</v>
      </c>
      <c r="AA86" s="146">
        <v>1</v>
      </c>
      <c r="AB86" s="146">
        <v>7</v>
      </c>
      <c r="AC86" s="146">
        <v>7</v>
      </c>
      <c r="AZ86" s="146">
        <v>2</v>
      </c>
      <c r="BA86" s="146">
        <f t="shared" si="25"/>
        <v>0</v>
      </c>
      <c r="BB86" s="146">
        <f t="shared" si="26"/>
        <v>0</v>
      </c>
      <c r="BC86" s="146">
        <f t="shared" si="27"/>
        <v>0</v>
      </c>
      <c r="BD86" s="146">
        <f t="shared" si="28"/>
        <v>0</v>
      </c>
      <c r="BE86" s="146">
        <f t="shared" si="29"/>
        <v>0</v>
      </c>
      <c r="CA86" s="177">
        <v>1</v>
      </c>
      <c r="CB86" s="177">
        <v>7</v>
      </c>
      <c r="CZ86" s="146">
        <v>2.2000000000000001E-3</v>
      </c>
    </row>
    <row r="87" spans="1:104">
      <c r="A87" s="171">
        <v>69</v>
      </c>
      <c r="B87" s="172" t="s">
        <v>239</v>
      </c>
      <c r="C87" s="173" t="s">
        <v>240</v>
      </c>
      <c r="D87" s="174" t="s">
        <v>163</v>
      </c>
      <c r="E87" s="175">
        <v>1</v>
      </c>
      <c r="F87" s="175">
        <v>0</v>
      </c>
      <c r="G87" s="176">
        <f t="shared" si="24"/>
        <v>0</v>
      </c>
      <c r="O87" s="170">
        <v>2</v>
      </c>
      <c r="AA87" s="146">
        <v>1</v>
      </c>
      <c r="AB87" s="146">
        <v>7</v>
      </c>
      <c r="AC87" s="146">
        <v>7</v>
      </c>
      <c r="AZ87" s="146">
        <v>2</v>
      </c>
      <c r="BA87" s="146">
        <f t="shared" si="25"/>
        <v>0</v>
      </c>
      <c r="BB87" s="146">
        <f t="shared" si="26"/>
        <v>0</v>
      </c>
      <c r="BC87" s="146">
        <f t="shared" si="27"/>
        <v>0</v>
      </c>
      <c r="BD87" s="146">
        <f t="shared" si="28"/>
        <v>0</v>
      </c>
      <c r="BE87" s="146">
        <f t="shared" si="29"/>
        <v>0</v>
      </c>
      <c r="CA87" s="177">
        <v>1</v>
      </c>
      <c r="CB87" s="177">
        <v>7</v>
      </c>
      <c r="CZ87" s="146">
        <v>2.2000000000000001E-3</v>
      </c>
    </row>
    <row r="88" spans="1:104" ht="22.5">
      <c r="A88" s="171">
        <v>70</v>
      </c>
      <c r="B88" s="172" t="s">
        <v>241</v>
      </c>
      <c r="C88" s="173" t="s">
        <v>242</v>
      </c>
      <c r="D88" s="174" t="s">
        <v>163</v>
      </c>
      <c r="E88" s="175">
        <v>5</v>
      </c>
      <c r="F88" s="175">
        <v>0</v>
      </c>
      <c r="G88" s="176">
        <f t="shared" si="24"/>
        <v>0</v>
      </c>
      <c r="O88" s="170">
        <v>2</v>
      </c>
      <c r="AA88" s="146">
        <v>1</v>
      </c>
      <c r="AB88" s="146">
        <v>7</v>
      </c>
      <c r="AC88" s="146">
        <v>7</v>
      </c>
      <c r="AZ88" s="146">
        <v>2</v>
      </c>
      <c r="BA88" s="146">
        <f t="shared" si="25"/>
        <v>0</v>
      </c>
      <c r="BB88" s="146">
        <f t="shared" si="26"/>
        <v>0</v>
      </c>
      <c r="BC88" s="146">
        <f t="shared" si="27"/>
        <v>0</v>
      </c>
      <c r="BD88" s="146">
        <f t="shared" si="28"/>
        <v>0</v>
      </c>
      <c r="BE88" s="146">
        <f t="shared" si="29"/>
        <v>0</v>
      </c>
      <c r="CA88" s="177">
        <v>1</v>
      </c>
      <c r="CB88" s="177">
        <v>7</v>
      </c>
      <c r="CZ88" s="146">
        <v>1E-3</v>
      </c>
    </row>
    <row r="89" spans="1:104">
      <c r="A89" s="171">
        <v>71</v>
      </c>
      <c r="B89" s="172" t="s">
        <v>243</v>
      </c>
      <c r="C89" s="173" t="s">
        <v>244</v>
      </c>
      <c r="D89" s="174" t="s">
        <v>163</v>
      </c>
      <c r="E89" s="175">
        <v>5</v>
      </c>
      <c r="F89" s="175">
        <v>0</v>
      </c>
      <c r="G89" s="176">
        <f t="shared" si="24"/>
        <v>0</v>
      </c>
      <c r="O89" s="170">
        <v>2</v>
      </c>
      <c r="AA89" s="146">
        <v>1</v>
      </c>
      <c r="AB89" s="146">
        <v>7</v>
      </c>
      <c r="AC89" s="146">
        <v>7</v>
      </c>
      <c r="AZ89" s="146">
        <v>2</v>
      </c>
      <c r="BA89" s="146">
        <f t="shared" si="25"/>
        <v>0</v>
      </c>
      <c r="BB89" s="146">
        <f t="shared" si="26"/>
        <v>0</v>
      </c>
      <c r="BC89" s="146">
        <f t="shared" si="27"/>
        <v>0</v>
      </c>
      <c r="BD89" s="146">
        <f t="shared" si="28"/>
        <v>0</v>
      </c>
      <c r="BE89" s="146">
        <f t="shared" si="29"/>
        <v>0</v>
      </c>
      <c r="CA89" s="177">
        <v>1</v>
      </c>
      <c r="CB89" s="177">
        <v>7</v>
      </c>
      <c r="CZ89" s="146">
        <v>1E-3</v>
      </c>
    </row>
    <row r="90" spans="1:104">
      <c r="A90" s="171">
        <v>72</v>
      </c>
      <c r="B90" s="172" t="s">
        <v>245</v>
      </c>
      <c r="C90" s="173" t="s">
        <v>246</v>
      </c>
      <c r="D90" s="174" t="s">
        <v>163</v>
      </c>
      <c r="E90" s="175">
        <v>31</v>
      </c>
      <c r="F90" s="175">
        <v>0</v>
      </c>
      <c r="G90" s="176">
        <f t="shared" si="24"/>
        <v>0</v>
      </c>
      <c r="O90" s="170">
        <v>2</v>
      </c>
      <c r="AA90" s="146">
        <v>1</v>
      </c>
      <c r="AB90" s="146">
        <v>7</v>
      </c>
      <c r="AC90" s="146">
        <v>7</v>
      </c>
      <c r="AZ90" s="146">
        <v>2</v>
      </c>
      <c r="BA90" s="146">
        <f t="shared" si="25"/>
        <v>0</v>
      </c>
      <c r="BB90" s="146">
        <f t="shared" si="26"/>
        <v>0</v>
      </c>
      <c r="BC90" s="146">
        <f t="shared" si="27"/>
        <v>0</v>
      </c>
      <c r="BD90" s="146">
        <f t="shared" si="28"/>
        <v>0</v>
      </c>
      <c r="BE90" s="146">
        <f t="shared" si="29"/>
        <v>0</v>
      </c>
      <c r="CA90" s="177">
        <v>1</v>
      </c>
      <c r="CB90" s="177">
        <v>7</v>
      </c>
      <c r="CZ90" s="146">
        <v>5.8599999999999998E-3</v>
      </c>
    </row>
    <row r="91" spans="1:104">
      <c r="A91" s="171">
        <v>73</v>
      </c>
      <c r="B91" s="172" t="s">
        <v>247</v>
      </c>
      <c r="C91" s="173" t="s">
        <v>248</v>
      </c>
      <c r="D91" s="174" t="s">
        <v>163</v>
      </c>
      <c r="E91" s="175">
        <v>14</v>
      </c>
      <c r="F91" s="175">
        <v>0</v>
      </c>
      <c r="G91" s="176">
        <f t="shared" si="24"/>
        <v>0</v>
      </c>
      <c r="O91" s="170">
        <v>2</v>
      </c>
      <c r="AA91" s="146">
        <v>1</v>
      </c>
      <c r="AB91" s="146">
        <v>7</v>
      </c>
      <c r="AC91" s="146">
        <v>7</v>
      </c>
      <c r="AZ91" s="146">
        <v>2</v>
      </c>
      <c r="BA91" s="146">
        <f t="shared" si="25"/>
        <v>0</v>
      </c>
      <c r="BB91" s="146">
        <f t="shared" si="26"/>
        <v>0</v>
      </c>
      <c r="BC91" s="146">
        <f t="shared" si="27"/>
        <v>0</v>
      </c>
      <c r="BD91" s="146">
        <f t="shared" si="28"/>
        <v>0</v>
      </c>
      <c r="BE91" s="146">
        <f t="shared" si="29"/>
        <v>0</v>
      </c>
      <c r="CA91" s="177">
        <v>1</v>
      </c>
      <c r="CB91" s="177">
        <v>7</v>
      </c>
      <c r="CZ91" s="146">
        <v>2.4000000000000001E-4</v>
      </c>
    </row>
    <row r="92" spans="1:104" ht="22.5">
      <c r="A92" s="171">
        <v>74</v>
      </c>
      <c r="B92" s="172" t="s">
        <v>249</v>
      </c>
      <c r="C92" s="173" t="s">
        <v>250</v>
      </c>
      <c r="D92" s="174" t="s">
        <v>88</v>
      </c>
      <c r="E92" s="175">
        <v>5</v>
      </c>
      <c r="F92" s="175">
        <v>0</v>
      </c>
      <c r="G92" s="176">
        <f t="shared" si="24"/>
        <v>0</v>
      </c>
      <c r="O92" s="170">
        <v>2</v>
      </c>
      <c r="AA92" s="146">
        <v>1</v>
      </c>
      <c r="AB92" s="146">
        <v>7</v>
      </c>
      <c r="AC92" s="146">
        <v>7</v>
      </c>
      <c r="AZ92" s="146">
        <v>2</v>
      </c>
      <c r="BA92" s="146">
        <f t="shared" si="25"/>
        <v>0</v>
      </c>
      <c r="BB92" s="146">
        <f t="shared" si="26"/>
        <v>0</v>
      </c>
      <c r="BC92" s="146">
        <f t="shared" si="27"/>
        <v>0</v>
      </c>
      <c r="BD92" s="146">
        <f t="shared" si="28"/>
        <v>0</v>
      </c>
      <c r="BE92" s="146">
        <f t="shared" si="29"/>
        <v>0</v>
      </c>
      <c r="CA92" s="177">
        <v>1</v>
      </c>
      <c r="CB92" s="177">
        <v>7</v>
      </c>
      <c r="CZ92" s="146">
        <v>8.4999999999999995E-4</v>
      </c>
    </row>
    <row r="93" spans="1:104">
      <c r="A93" s="171">
        <v>75</v>
      </c>
      <c r="B93" s="172" t="s">
        <v>251</v>
      </c>
      <c r="C93" s="173" t="s">
        <v>252</v>
      </c>
      <c r="D93" s="174" t="s">
        <v>88</v>
      </c>
      <c r="E93" s="175">
        <v>1</v>
      </c>
      <c r="F93" s="175">
        <v>0</v>
      </c>
      <c r="G93" s="176">
        <f t="shared" si="24"/>
        <v>0</v>
      </c>
      <c r="O93" s="170">
        <v>2</v>
      </c>
      <c r="AA93" s="146">
        <v>1</v>
      </c>
      <c r="AB93" s="146">
        <v>7</v>
      </c>
      <c r="AC93" s="146">
        <v>7</v>
      </c>
      <c r="AZ93" s="146">
        <v>2</v>
      </c>
      <c r="BA93" s="146">
        <f t="shared" si="25"/>
        <v>0</v>
      </c>
      <c r="BB93" s="146">
        <f t="shared" si="26"/>
        <v>0</v>
      </c>
      <c r="BC93" s="146">
        <f t="shared" si="27"/>
        <v>0</v>
      </c>
      <c r="BD93" s="146">
        <f t="shared" si="28"/>
        <v>0</v>
      </c>
      <c r="BE93" s="146">
        <f t="shared" si="29"/>
        <v>0</v>
      </c>
      <c r="CA93" s="177">
        <v>1</v>
      </c>
      <c r="CB93" s="177">
        <v>7</v>
      </c>
      <c r="CZ93" s="146">
        <v>1.1999999999999999E-3</v>
      </c>
    </row>
    <row r="94" spans="1:104">
      <c r="A94" s="171">
        <v>76</v>
      </c>
      <c r="B94" s="172" t="s">
        <v>253</v>
      </c>
      <c r="C94" s="173" t="s">
        <v>254</v>
      </c>
      <c r="D94" s="174" t="s">
        <v>88</v>
      </c>
      <c r="E94" s="175">
        <v>1</v>
      </c>
      <c r="F94" s="175">
        <v>0</v>
      </c>
      <c r="G94" s="176">
        <f t="shared" si="24"/>
        <v>0</v>
      </c>
      <c r="O94" s="170">
        <v>2</v>
      </c>
      <c r="AA94" s="146">
        <v>1</v>
      </c>
      <c r="AB94" s="146">
        <v>7</v>
      </c>
      <c r="AC94" s="146">
        <v>7</v>
      </c>
      <c r="AZ94" s="146">
        <v>2</v>
      </c>
      <c r="BA94" s="146">
        <f t="shared" si="25"/>
        <v>0</v>
      </c>
      <c r="BB94" s="146">
        <f t="shared" si="26"/>
        <v>0</v>
      </c>
      <c r="BC94" s="146">
        <f t="shared" si="27"/>
        <v>0</v>
      </c>
      <c r="BD94" s="146">
        <f t="shared" si="28"/>
        <v>0</v>
      </c>
      <c r="BE94" s="146">
        <f t="shared" si="29"/>
        <v>0</v>
      </c>
      <c r="CA94" s="177">
        <v>1</v>
      </c>
      <c r="CB94" s="177">
        <v>7</v>
      </c>
      <c r="CZ94" s="146">
        <v>1.1999999999999999E-3</v>
      </c>
    </row>
    <row r="95" spans="1:104" ht="22.5">
      <c r="A95" s="171">
        <v>77</v>
      </c>
      <c r="B95" s="172" t="s">
        <v>255</v>
      </c>
      <c r="C95" s="173" t="s">
        <v>256</v>
      </c>
      <c r="D95" s="174" t="s">
        <v>88</v>
      </c>
      <c r="E95" s="175">
        <v>1</v>
      </c>
      <c r="F95" s="175">
        <v>0</v>
      </c>
      <c r="G95" s="176">
        <f t="shared" si="24"/>
        <v>0</v>
      </c>
      <c r="O95" s="170">
        <v>2</v>
      </c>
      <c r="AA95" s="146">
        <v>1</v>
      </c>
      <c r="AB95" s="146">
        <v>7</v>
      </c>
      <c r="AC95" s="146">
        <v>7</v>
      </c>
      <c r="AZ95" s="146">
        <v>2</v>
      </c>
      <c r="BA95" s="146">
        <f t="shared" si="25"/>
        <v>0</v>
      </c>
      <c r="BB95" s="146">
        <f t="shared" si="26"/>
        <v>0</v>
      </c>
      <c r="BC95" s="146">
        <f t="shared" si="27"/>
        <v>0</v>
      </c>
      <c r="BD95" s="146">
        <f t="shared" si="28"/>
        <v>0</v>
      </c>
      <c r="BE95" s="146">
        <f t="shared" si="29"/>
        <v>0</v>
      </c>
      <c r="CA95" s="177">
        <v>1</v>
      </c>
      <c r="CB95" s="177">
        <v>7</v>
      </c>
      <c r="CZ95" s="146">
        <v>1.1999999999999999E-3</v>
      </c>
    </row>
    <row r="96" spans="1:104">
      <c r="A96" s="171">
        <v>78</v>
      </c>
      <c r="B96" s="172" t="s">
        <v>257</v>
      </c>
      <c r="C96" s="173" t="s">
        <v>258</v>
      </c>
      <c r="D96" s="174" t="s">
        <v>163</v>
      </c>
      <c r="E96" s="175">
        <v>11</v>
      </c>
      <c r="F96" s="175">
        <v>0</v>
      </c>
      <c r="G96" s="176">
        <f t="shared" si="24"/>
        <v>0</v>
      </c>
      <c r="O96" s="170">
        <v>2</v>
      </c>
      <c r="AA96" s="146">
        <v>1</v>
      </c>
      <c r="AB96" s="146">
        <v>7</v>
      </c>
      <c r="AC96" s="146">
        <v>7</v>
      </c>
      <c r="AZ96" s="146">
        <v>2</v>
      </c>
      <c r="BA96" s="146">
        <f t="shared" si="25"/>
        <v>0</v>
      </c>
      <c r="BB96" s="146">
        <f t="shared" si="26"/>
        <v>0</v>
      </c>
      <c r="BC96" s="146">
        <f t="shared" si="27"/>
        <v>0</v>
      </c>
      <c r="BD96" s="146">
        <f t="shared" si="28"/>
        <v>0</v>
      </c>
      <c r="BE96" s="146">
        <f t="shared" si="29"/>
        <v>0</v>
      </c>
      <c r="CA96" s="177">
        <v>1</v>
      </c>
      <c r="CB96" s="177">
        <v>7</v>
      </c>
      <c r="CZ96" s="146">
        <v>1.5299999999999999E-3</v>
      </c>
    </row>
    <row r="97" spans="1:104" ht="22.5">
      <c r="A97" s="171">
        <v>79</v>
      </c>
      <c r="B97" s="172" t="s">
        <v>259</v>
      </c>
      <c r="C97" s="173" t="s">
        <v>260</v>
      </c>
      <c r="D97" s="174" t="s">
        <v>88</v>
      </c>
      <c r="E97" s="175">
        <v>1</v>
      </c>
      <c r="F97" s="175">
        <v>0</v>
      </c>
      <c r="G97" s="176">
        <f t="shared" si="24"/>
        <v>0</v>
      </c>
      <c r="O97" s="170">
        <v>2</v>
      </c>
      <c r="AA97" s="146">
        <v>1</v>
      </c>
      <c r="AB97" s="146">
        <v>7</v>
      </c>
      <c r="AC97" s="146">
        <v>7</v>
      </c>
      <c r="AZ97" s="146">
        <v>2</v>
      </c>
      <c r="BA97" s="146">
        <f t="shared" si="25"/>
        <v>0</v>
      </c>
      <c r="BB97" s="146">
        <f t="shared" si="26"/>
        <v>0</v>
      </c>
      <c r="BC97" s="146">
        <f t="shared" si="27"/>
        <v>0</v>
      </c>
      <c r="BD97" s="146">
        <f t="shared" si="28"/>
        <v>0</v>
      </c>
      <c r="BE97" s="146">
        <f t="shared" si="29"/>
        <v>0</v>
      </c>
      <c r="CA97" s="177">
        <v>1</v>
      </c>
      <c r="CB97" s="177">
        <v>7</v>
      </c>
      <c r="CZ97" s="146">
        <v>1.5200000000000001E-3</v>
      </c>
    </row>
    <row r="98" spans="1:104" ht="22.5">
      <c r="A98" s="171">
        <v>80</v>
      </c>
      <c r="B98" s="172" t="s">
        <v>261</v>
      </c>
      <c r="C98" s="173" t="s">
        <v>262</v>
      </c>
      <c r="D98" s="174" t="s">
        <v>88</v>
      </c>
      <c r="E98" s="175">
        <v>10</v>
      </c>
      <c r="F98" s="175">
        <v>0</v>
      </c>
      <c r="G98" s="176">
        <f t="shared" si="24"/>
        <v>0</v>
      </c>
      <c r="O98" s="170">
        <v>2</v>
      </c>
      <c r="AA98" s="146">
        <v>1</v>
      </c>
      <c r="AB98" s="146">
        <v>7</v>
      </c>
      <c r="AC98" s="146">
        <v>7</v>
      </c>
      <c r="AZ98" s="146">
        <v>2</v>
      </c>
      <c r="BA98" s="146">
        <f t="shared" si="25"/>
        <v>0</v>
      </c>
      <c r="BB98" s="146">
        <f t="shared" si="26"/>
        <v>0</v>
      </c>
      <c r="BC98" s="146">
        <f t="shared" si="27"/>
        <v>0</v>
      </c>
      <c r="BD98" s="146">
        <f t="shared" si="28"/>
        <v>0</v>
      </c>
      <c r="BE98" s="146">
        <f t="shared" si="29"/>
        <v>0</v>
      </c>
      <c r="CA98" s="177">
        <v>1</v>
      </c>
      <c r="CB98" s="177">
        <v>7</v>
      </c>
      <c r="CZ98" s="146">
        <v>1.5200000000000001E-3</v>
      </c>
    </row>
    <row r="99" spans="1:104">
      <c r="A99" s="171">
        <v>81</v>
      </c>
      <c r="B99" s="172" t="s">
        <v>263</v>
      </c>
      <c r="C99" s="173" t="s">
        <v>264</v>
      </c>
      <c r="D99" s="174" t="s">
        <v>88</v>
      </c>
      <c r="E99" s="175">
        <v>11</v>
      </c>
      <c r="F99" s="175">
        <v>0</v>
      </c>
      <c r="G99" s="176">
        <f t="shared" si="24"/>
        <v>0</v>
      </c>
      <c r="O99" s="170">
        <v>2</v>
      </c>
      <c r="AA99" s="146">
        <v>1</v>
      </c>
      <c r="AB99" s="146">
        <v>7</v>
      </c>
      <c r="AC99" s="146">
        <v>7</v>
      </c>
      <c r="AZ99" s="146">
        <v>2</v>
      </c>
      <c r="BA99" s="146">
        <f t="shared" si="25"/>
        <v>0</v>
      </c>
      <c r="BB99" s="146">
        <f t="shared" si="26"/>
        <v>0</v>
      </c>
      <c r="BC99" s="146">
        <f t="shared" si="27"/>
        <v>0</v>
      </c>
      <c r="BD99" s="146">
        <f t="shared" si="28"/>
        <v>0</v>
      </c>
      <c r="BE99" s="146">
        <f t="shared" si="29"/>
        <v>0</v>
      </c>
      <c r="CA99" s="177">
        <v>1</v>
      </c>
      <c r="CB99" s="177">
        <v>7</v>
      </c>
      <c r="CZ99" s="146">
        <v>4.0000000000000002E-4</v>
      </c>
    </row>
    <row r="100" spans="1:104">
      <c r="A100" s="171">
        <v>82</v>
      </c>
      <c r="B100" s="172" t="s">
        <v>265</v>
      </c>
      <c r="C100" s="173" t="s">
        <v>266</v>
      </c>
      <c r="D100" s="174" t="s">
        <v>88</v>
      </c>
      <c r="E100" s="175">
        <v>1</v>
      </c>
      <c r="F100" s="175">
        <v>0</v>
      </c>
      <c r="G100" s="176">
        <f t="shared" si="24"/>
        <v>0</v>
      </c>
      <c r="O100" s="170">
        <v>2</v>
      </c>
      <c r="AA100" s="146">
        <v>1</v>
      </c>
      <c r="AB100" s="146">
        <v>7</v>
      </c>
      <c r="AC100" s="146">
        <v>7</v>
      </c>
      <c r="AZ100" s="146">
        <v>2</v>
      </c>
      <c r="BA100" s="146">
        <f t="shared" si="25"/>
        <v>0</v>
      </c>
      <c r="BB100" s="146">
        <f t="shared" si="26"/>
        <v>0</v>
      </c>
      <c r="BC100" s="146">
        <f t="shared" si="27"/>
        <v>0</v>
      </c>
      <c r="BD100" s="146">
        <f t="shared" si="28"/>
        <v>0</v>
      </c>
      <c r="BE100" s="146">
        <f t="shared" si="29"/>
        <v>0</v>
      </c>
      <c r="CA100" s="177">
        <v>1</v>
      </c>
      <c r="CB100" s="177">
        <v>7</v>
      </c>
      <c r="CZ100" s="146">
        <v>1.2999999999999999E-4</v>
      </c>
    </row>
    <row r="101" spans="1:104">
      <c r="A101" s="171">
        <v>83</v>
      </c>
      <c r="B101" s="172" t="s">
        <v>267</v>
      </c>
      <c r="C101" s="173" t="s">
        <v>268</v>
      </c>
      <c r="D101" s="174" t="s">
        <v>88</v>
      </c>
      <c r="E101" s="175">
        <v>7</v>
      </c>
      <c r="F101" s="175">
        <v>0</v>
      </c>
      <c r="G101" s="176">
        <f t="shared" si="24"/>
        <v>0</v>
      </c>
      <c r="O101" s="170">
        <v>2</v>
      </c>
      <c r="AA101" s="146">
        <v>1</v>
      </c>
      <c r="AB101" s="146">
        <v>7</v>
      </c>
      <c r="AC101" s="146">
        <v>7</v>
      </c>
      <c r="AZ101" s="146">
        <v>2</v>
      </c>
      <c r="BA101" s="146">
        <f t="shared" si="25"/>
        <v>0</v>
      </c>
      <c r="BB101" s="146">
        <f t="shared" si="26"/>
        <v>0</v>
      </c>
      <c r="BC101" s="146">
        <f t="shared" si="27"/>
        <v>0</v>
      </c>
      <c r="BD101" s="146">
        <f t="shared" si="28"/>
        <v>0</v>
      </c>
      <c r="BE101" s="146">
        <f t="shared" si="29"/>
        <v>0</v>
      </c>
      <c r="CA101" s="177">
        <v>1</v>
      </c>
      <c r="CB101" s="177">
        <v>7</v>
      </c>
      <c r="CZ101" s="146">
        <v>4.0999999999999999E-4</v>
      </c>
    </row>
    <row r="102" spans="1:104">
      <c r="A102" s="171">
        <v>84</v>
      </c>
      <c r="B102" s="172" t="s">
        <v>269</v>
      </c>
      <c r="C102" s="173" t="s">
        <v>270</v>
      </c>
      <c r="D102" s="174" t="s">
        <v>88</v>
      </c>
      <c r="E102" s="175">
        <v>3</v>
      </c>
      <c r="F102" s="175">
        <v>0</v>
      </c>
      <c r="G102" s="176">
        <f t="shared" si="24"/>
        <v>0</v>
      </c>
      <c r="O102" s="170">
        <v>2</v>
      </c>
      <c r="AA102" s="146">
        <v>1</v>
      </c>
      <c r="AB102" s="146">
        <v>7</v>
      </c>
      <c r="AC102" s="146">
        <v>7</v>
      </c>
      <c r="AZ102" s="146">
        <v>2</v>
      </c>
      <c r="BA102" s="146">
        <f t="shared" si="25"/>
        <v>0</v>
      </c>
      <c r="BB102" s="146">
        <f t="shared" si="26"/>
        <v>0</v>
      </c>
      <c r="BC102" s="146">
        <f t="shared" si="27"/>
        <v>0</v>
      </c>
      <c r="BD102" s="146">
        <f t="shared" si="28"/>
        <v>0</v>
      </c>
      <c r="BE102" s="146">
        <f t="shared" si="29"/>
        <v>0</v>
      </c>
      <c r="CA102" s="177">
        <v>1</v>
      </c>
      <c r="CB102" s="177">
        <v>7</v>
      </c>
      <c r="CZ102" s="146">
        <v>2.2000000000000001E-4</v>
      </c>
    </row>
    <row r="103" spans="1:104">
      <c r="A103" s="171">
        <v>85</v>
      </c>
      <c r="B103" s="172" t="s">
        <v>271</v>
      </c>
      <c r="C103" s="173" t="s">
        <v>272</v>
      </c>
      <c r="D103" s="174" t="s">
        <v>163</v>
      </c>
      <c r="E103" s="175">
        <v>11</v>
      </c>
      <c r="F103" s="175">
        <v>0</v>
      </c>
      <c r="G103" s="176">
        <f t="shared" si="24"/>
        <v>0</v>
      </c>
      <c r="O103" s="170">
        <v>2</v>
      </c>
      <c r="AA103" s="146">
        <v>1</v>
      </c>
      <c r="AB103" s="146">
        <v>7</v>
      </c>
      <c r="AC103" s="146">
        <v>7</v>
      </c>
      <c r="AZ103" s="146">
        <v>2</v>
      </c>
      <c r="BA103" s="146">
        <f t="shared" si="25"/>
        <v>0</v>
      </c>
      <c r="BB103" s="146">
        <f t="shared" si="26"/>
        <v>0</v>
      </c>
      <c r="BC103" s="146">
        <f t="shared" si="27"/>
        <v>0</v>
      </c>
      <c r="BD103" s="146">
        <f t="shared" si="28"/>
        <v>0</v>
      </c>
      <c r="BE103" s="146">
        <f t="shared" si="29"/>
        <v>0</v>
      </c>
      <c r="CA103" s="177">
        <v>1</v>
      </c>
      <c r="CB103" s="177">
        <v>7</v>
      </c>
      <c r="CZ103" s="146">
        <v>0.01</v>
      </c>
    </row>
    <row r="104" spans="1:104" ht="22.5">
      <c r="A104" s="171">
        <v>86</v>
      </c>
      <c r="B104" s="172" t="s">
        <v>273</v>
      </c>
      <c r="C104" s="173" t="s">
        <v>274</v>
      </c>
      <c r="D104" s="174" t="s">
        <v>88</v>
      </c>
      <c r="E104" s="175">
        <v>6</v>
      </c>
      <c r="F104" s="175">
        <v>0</v>
      </c>
      <c r="G104" s="176">
        <f t="shared" si="24"/>
        <v>0</v>
      </c>
      <c r="O104" s="170">
        <v>2</v>
      </c>
      <c r="AA104" s="146">
        <v>3</v>
      </c>
      <c r="AB104" s="146">
        <v>0</v>
      </c>
      <c r="AC104" s="146" t="s">
        <v>273</v>
      </c>
      <c r="AZ104" s="146">
        <v>2</v>
      </c>
      <c r="BA104" s="146">
        <f t="shared" si="25"/>
        <v>0</v>
      </c>
      <c r="BB104" s="146">
        <f t="shared" si="26"/>
        <v>0</v>
      </c>
      <c r="BC104" s="146">
        <f t="shared" si="27"/>
        <v>0</v>
      </c>
      <c r="BD104" s="146">
        <f t="shared" si="28"/>
        <v>0</v>
      </c>
      <c r="BE104" s="146">
        <f t="shared" si="29"/>
        <v>0</v>
      </c>
      <c r="CA104" s="177">
        <v>3</v>
      </c>
      <c r="CB104" s="177">
        <v>0</v>
      </c>
      <c r="CZ104" s="146">
        <v>1.0500000000000001E-2</v>
      </c>
    </row>
    <row r="105" spans="1:104">
      <c r="A105" s="171">
        <v>87</v>
      </c>
      <c r="B105" s="172" t="s">
        <v>275</v>
      </c>
      <c r="C105" s="173" t="s">
        <v>276</v>
      </c>
      <c r="D105" s="174" t="s">
        <v>88</v>
      </c>
      <c r="E105" s="175">
        <v>0</v>
      </c>
      <c r="F105" s="175">
        <v>0</v>
      </c>
      <c r="G105" s="176">
        <f t="shared" si="24"/>
        <v>0</v>
      </c>
      <c r="O105" s="170">
        <v>2</v>
      </c>
      <c r="AA105" s="146">
        <v>3</v>
      </c>
      <c r="AB105" s="146">
        <v>7</v>
      </c>
      <c r="AC105" s="146">
        <v>43632320</v>
      </c>
      <c r="AZ105" s="146">
        <v>2</v>
      </c>
      <c r="BA105" s="146">
        <f t="shared" si="25"/>
        <v>0</v>
      </c>
      <c r="BB105" s="146">
        <f t="shared" si="26"/>
        <v>0</v>
      </c>
      <c r="BC105" s="146">
        <f t="shared" si="27"/>
        <v>0</v>
      </c>
      <c r="BD105" s="146">
        <f t="shared" si="28"/>
        <v>0</v>
      </c>
      <c r="BE105" s="146">
        <f t="shared" si="29"/>
        <v>0</v>
      </c>
      <c r="CA105" s="177">
        <v>3</v>
      </c>
      <c r="CB105" s="177">
        <v>7</v>
      </c>
      <c r="CZ105" s="146">
        <v>2.9499999999999998E-2</v>
      </c>
    </row>
    <row r="106" spans="1:104">
      <c r="A106" s="171">
        <v>88</v>
      </c>
      <c r="B106" s="172" t="s">
        <v>277</v>
      </c>
      <c r="C106" s="173" t="s">
        <v>278</v>
      </c>
      <c r="D106" s="174" t="s">
        <v>88</v>
      </c>
      <c r="E106" s="175">
        <v>11</v>
      </c>
      <c r="F106" s="175">
        <v>0</v>
      </c>
      <c r="G106" s="176">
        <f t="shared" si="24"/>
        <v>0</v>
      </c>
      <c r="O106" s="170">
        <v>2</v>
      </c>
      <c r="AA106" s="146">
        <v>3</v>
      </c>
      <c r="AB106" s="146">
        <v>7</v>
      </c>
      <c r="AC106" s="146" t="s">
        <v>277</v>
      </c>
      <c r="AZ106" s="146">
        <v>2</v>
      </c>
      <c r="BA106" s="146">
        <f t="shared" si="25"/>
        <v>0</v>
      </c>
      <c r="BB106" s="146">
        <f t="shared" si="26"/>
        <v>0</v>
      </c>
      <c r="BC106" s="146">
        <f t="shared" si="27"/>
        <v>0</v>
      </c>
      <c r="BD106" s="146">
        <f t="shared" si="28"/>
        <v>0</v>
      </c>
      <c r="BE106" s="146">
        <f t="shared" si="29"/>
        <v>0</v>
      </c>
      <c r="CA106" s="177">
        <v>3</v>
      </c>
      <c r="CB106" s="177">
        <v>7</v>
      </c>
      <c r="CZ106" s="146">
        <v>1.8000000000000001E-4</v>
      </c>
    </row>
    <row r="107" spans="1:104" ht="22.5">
      <c r="A107" s="171">
        <v>89</v>
      </c>
      <c r="B107" s="172" t="s">
        <v>279</v>
      </c>
      <c r="C107" s="173" t="s">
        <v>280</v>
      </c>
      <c r="D107" s="174" t="s">
        <v>88</v>
      </c>
      <c r="E107" s="175">
        <v>1</v>
      </c>
      <c r="F107" s="175">
        <v>0</v>
      </c>
      <c r="G107" s="176">
        <f t="shared" si="24"/>
        <v>0</v>
      </c>
      <c r="O107" s="170">
        <v>2</v>
      </c>
      <c r="AA107" s="146">
        <v>3</v>
      </c>
      <c r="AB107" s="146">
        <v>7</v>
      </c>
      <c r="AC107" s="146" t="s">
        <v>279</v>
      </c>
      <c r="AZ107" s="146">
        <v>2</v>
      </c>
      <c r="BA107" s="146">
        <f t="shared" si="25"/>
        <v>0</v>
      </c>
      <c r="BB107" s="146">
        <f t="shared" si="26"/>
        <v>0</v>
      </c>
      <c r="BC107" s="146">
        <f t="shared" si="27"/>
        <v>0</v>
      </c>
      <c r="BD107" s="146">
        <f t="shared" si="28"/>
        <v>0</v>
      </c>
      <c r="BE107" s="146">
        <f t="shared" si="29"/>
        <v>0</v>
      </c>
      <c r="CA107" s="177">
        <v>3</v>
      </c>
      <c r="CB107" s="177">
        <v>7</v>
      </c>
      <c r="CZ107" s="146">
        <v>2.5999999999999999E-2</v>
      </c>
    </row>
    <row r="108" spans="1:104" ht="22.5">
      <c r="A108" s="171">
        <v>90</v>
      </c>
      <c r="B108" s="172" t="s">
        <v>281</v>
      </c>
      <c r="C108" s="173" t="s">
        <v>282</v>
      </c>
      <c r="D108" s="174" t="s">
        <v>88</v>
      </c>
      <c r="E108" s="175">
        <v>1</v>
      </c>
      <c r="F108" s="175">
        <v>0</v>
      </c>
      <c r="G108" s="176">
        <f t="shared" si="24"/>
        <v>0</v>
      </c>
      <c r="O108" s="170">
        <v>2</v>
      </c>
      <c r="AA108" s="146">
        <v>3</v>
      </c>
      <c r="AB108" s="146">
        <v>7</v>
      </c>
      <c r="AC108" s="146" t="s">
        <v>281</v>
      </c>
      <c r="AZ108" s="146">
        <v>2</v>
      </c>
      <c r="BA108" s="146">
        <f t="shared" si="25"/>
        <v>0</v>
      </c>
      <c r="BB108" s="146">
        <f t="shared" si="26"/>
        <v>0</v>
      </c>
      <c r="BC108" s="146">
        <f t="shared" si="27"/>
        <v>0</v>
      </c>
      <c r="BD108" s="146">
        <f t="shared" si="28"/>
        <v>0</v>
      </c>
      <c r="BE108" s="146">
        <f t="shared" si="29"/>
        <v>0</v>
      </c>
      <c r="CA108" s="177">
        <v>3</v>
      </c>
      <c r="CB108" s="177">
        <v>7</v>
      </c>
      <c r="CZ108" s="146">
        <v>2.5999999999999999E-2</v>
      </c>
    </row>
    <row r="109" spans="1:104">
      <c r="A109" s="171">
        <v>91</v>
      </c>
      <c r="B109" s="172" t="s">
        <v>283</v>
      </c>
      <c r="C109" s="173" t="s">
        <v>284</v>
      </c>
      <c r="D109" s="174" t="s">
        <v>73</v>
      </c>
      <c r="E109" s="175">
        <v>7</v>
      </c>
      <c r="F109" s="175">
        <v>0</v>
      </c>
      <c r="G109" s="176">
        <f t="shared" si="24"/>
        <v>0</v>
      </c>
      <c r="O109" s="170">
        <v>2</v>
      </c>
      <c r="AA109" s="146">
        <v>3</v>
      </c>
      <c r="AB109" s="146">
        <v>7</v>
      </c>
      <c r="AC109" s="146" t="s">
        <v>283</v>
      </c>
      <c r="AZ109" s="146">
        <v>2</v>
      </c>
      <c r="BA109" s="146">
        <f t="shared" si="25"/>
        <v>0</v>
      </c>
      <c r="BB109" s="146">
        <f t="shared" si="26"/>
        <v>0</v>
      </c>
      <c r="BC109" s="146">
        <f t="shared" si="27"/>
        <v>0</v>
      </c>
      <c r="BD109" s="146">
        <f t="shared" si="28"/>
        <v>0</v>
      </c>
      <c r="BE109" s="146">
        <f t="shared" si="29"/>
        <v>0</v>
      </c>
      <c r="CA109" s="177">
        <v>3</v>
      </c>
      <c r="CB109" s="177">
        <v>7</v>
      </c>
      <c r="CZ109" s="146">
        <v>5.0000000000000001E-4</v>
      </c>
    </row>
    <row r="110" spans="1:104">
      <c r="A110" s="171">
        <v>92</v>
      </c>
      <c r="B110" s="172" t="s">
        <v>285</v>
      </c>
      <c r="C110" s="173" t="s">
        <v>286</v>
      </c>
      <c r="D110" s="174" t="s">
        <v>100</v>
      </c>
      <c r="E110" s="175">
        <v>0.88941999999999999</v>
      </c>
      <c r="F110" s="175">
        <v>0</v>
      </c>
      <c r="G110" s="176">
        <f t="shared" si="24"/>
        <v>0</v>
      </c>
      <c r="O110" s="170">
        <v>2</v>
      </c>
      <c r="AA110" s="146">
        <v>7</v>
      </c>
      <c r="AB110" s="146">
        <v>1001</v>
      </c>
      <c r="AC110" s="146">
        <v>5</v>
      </c>
      <c r="AZ110" s="146">
        <v>2</v>
      </c>
      <c r="BA110" s="146">
        <f t="shared" si="25"/>
        <v>0</v>
      </c>
      <c r="BB110" s="146">
        <f t="shared" si="26"/>
        <v>0</v>
      </c>
      <c r="BC110" s="146">
        <f t="shared" si="27"/>
        <v>0</v>
      </c>
      <c r="BD110" s="146">
        <f t="shared" si="28"/>
        <v>0</v>
      </c>
      <c r="BE110" s="146">
        <f t="shared" si="29"/>
        <v>0</v>
      </c>
      <c r="CA110" s="177">
        <v>7</v>
      </c>
      <c r="CB110" s="177">
        <v>1001</v>
      </c>
      <c r="CZ110" s="146">
        <v>0</v>
      </c>
    </row>
    <row r="111" spans="1:104">
      <c r="A111" s="184"/>
      <c r="B111" s="185" t="s">
        <v>74</v>
      </c>
      <c r="C111" s="186" t="str">
        <f>CONCATENATE(B69," ",C69)</f>
        <v>725 Zařizovací předměty</v>
      </c>
      <c r="D111" s="187"/>
      <c r="E111" s="188"/>
      <c r="F111" s="189"/>
      <c r="G111" s="190">
        <f>SUM(G69:G110)</f>
        <v>0</v>
      </c>
      <c r="O111" s="170">
        <v>4</v>
      </c>
      <c r="BA111" s="191">
        <f>SUM(BA69:BA110)</f>
        <v>0</v>
      </c>
      <c r="BB111" s="191">
        <f>SUM(BB69:BB110)</f>
        <v>0</v>
      </c>
      <c r="BC111" s="191">
        <f>SUM(BC69:BC110)</f>
        <v>0</v>
      </c>
      <c r="BD111" s="191">
        <f>SUM(BD69:BD110)</f>
        <v>0</v>
      </c>
      <c r="BE111" s="191">
        <f>SUM(BE69:BE110)</f>
        <v>0</v>
      </c>
    </row>
    <row r="112" spans="1:104">
      <c r="A112" s="163" t="s">
        <v>72</v>
      </c>
      <c r="B112" s="164" t="s">
        <v>287</v>
      </c>
      <c r="C112" s="165" t="s">
        <v>288</v>
      </c>
      <c r="D112" s="166"/>
      <c r="E112" s="167"/>
      <c r="F112" s="167"/>
      <c r="G112" s="168"/>
      <c r="H112" s="169"/>
      <c r="I112" s="169"/>
      <c r="O112" s="170">
        <v>1</v>
      </c>
    </row>
    <row r="113" spans="1:104">
      <c r="A113" s="171">
        <v>93</v>
      </c>
      <c r="B113" s="172" t="s">
        <v>289</v>
      </c>
      <c r="C113" s="173" t="s">
        <v>290</v>
      </c>
      <c r="D113" s="174" t="s">
        <v>163</v>
      </c>
      <c r="E113" s="175">
        <v>6</v>
      </c>
      <c r="F113" s="175">
        <v>0</v>
      </c>
      <c r="G113" s="176">
        <f>E113*F113</f>
        <v>0</v>
      </c>
      <c r="O113" s="170">
        <v>2</v>
      </c>
      <c r="AA113" s="146">
        <v>1</v>
      </c>
      <c r="AB113" s="146">
        <v>7</v>
      </c>
      <c r="AC113" s="146">
        <v>7</v>
      </c>
      <c r="AZ113" s="146">
        <v>2</v>
      </c>
      <c r="BA113" s="146">
        <f>IF(AZ113=1,G113,0)</f>
        <v>0</v>
      </c>
      <c r="BB113" s="146">
        <f>IF(AZ113=2,G113,0)</f>
        <v>0</v>
      </c>
      <c r="BC113" s="146">
        <f>IF(AZ113=3,G113,0)</f>
        <v>0</v>
      </c>
      <c r="BD113" s="146">
        <f>IF(AZ113=4,G113,0)</f>
        <v>0</v>
      </c>
      <c r="BE113" s="146">
        <f>IF(AZ113=5,G113,0)</f>
        <v>0</v>
      </c>
      <c r="CA113" s="177">
        <v>1</v>
      </c>
      <c r="CB113" s="177">
        <v>7</v>
      </c>
      <c r="CZ113" s="146">
        <v>7.0000000000000001E-3</v>
      </c>
    </row>
    <row r="114" spans="1:104">
      <c r="A114" s="171">
        <v>94</v>
      </c>
      <c r="B114" s="172" t="s">
        <v>291</v>
      </c>
      <c r="C114" s="173" t="s">
        <v>292</v>
      </c>
      <c r="D114" s="174" t="s">
        <v>163</v>
      </c>
      <c r="E114" s="175">
        <v>3</v>
      </c>
      <c r="F114" s="175">
        <v>0</v>
      </c>
      <c r="G114" s="176">
        <f>E114*F114</f>
        <v>0</v>
      </c>
      <c r="O114" s="170">
        <v>2</v>
      </c>
      <c r="AA114" s="146">
        <v>1</v>
      </c>
      <c r="AB114" s="146">
        <v>7</v>
      </c>
      <c r="AC114" s="146">
        <v>7</v>
      </c>
      <c r="AZ114" s="146">
        <v>2</v>
      </c>
      <c r="BA114" s="146">
        <f>IF(AZ114=1,G114,0)</f>
        <v>0</v>
      </c>
      <c r="BB114" s="146">
        <f>IF(AZ114=2,G114,0)</f>
        <v>0</v>
      </c>
      <c r="BC114" s="146">
        <f>IF(AZ114=3,G114,0)</f>
        <v>0</v>
      </c>
      <c r="BD114" s="146">
        <f>IF(AZ114=4,G114,0)</f>
        <v>0</v>
      </c>
      <c r="BE114" s="146">
        <f>IF(AZ114=5,G114,0)</f>
        <v>0</v>
      </c>
      <c r="CA114" s="177">
        <v>1</v>
      </c>
      <c r="CB114" s="177">
        <v>7</v>
      </c>
      <c r="CZ114" s="146">
        <v>1.7999999999999999E-2</v>
      </c>
    </row>
    <row r="115" spans="1:104">
      <c r="A115" s="171">
        <v>95</v>
      </c>
      <c r="B115" s="172" t="s">
        <v>293</v>
      </c>
      <c r="C115" s="173" t="s">
        <v>294</v>
      </c>
      <c r="D115" s="174" t="s">
        <v>100</v>
      </c>
      <c r="E115" s="175">
        <v>9.6000000000000002E-2</v>
      </c>
      <c r="F115" s="175">
        <v>0</v>
      </c>
      <c r="G115" s="176">
        <f>E115*F115</f>
        <v>0</v>
      </c>
      <c r="O115" s="170">
        <v>2</v>
      </c>
      <c r="AA115" s="146">
        <v>7</v>
      </c>
      <c r="AB115" s="146">
        <v>1</v>
      </c>
      <c r="AC115" s="146">
        <v>2</v>
      </c>
      <c r="AZ115" s="146">
        <v>2</v>
      </c>
      <c r="BA115" s="146">
        <f>IF(AZ115=1,G115,0)</f>
        <v>0</v>
      </c>
      <c r="BB115" s="146">
        <f>IF(AZ115=2,G115,0)</f>
        <v>0</v>
      </c>
      <c r="BC115" s="146">
        <f>IF(AZ115=3,G115,0)</f>
        <v>0</v>
      </c>
      <c r="BD115" s="146">
        <f>IF(AZ115=4,G115,0)</f>
        <v>0</v>
      </c>
      <c r="BE115" s="146">
        <f>IF(AZ115=5,G115,0)</f>
        <v>0</v>
      </c>
      <c r="CA115" s="177">
        <v>7</v>
      </c>
      <c r="CB115" s="177">
        <v>1</v>
      </c>
      <c r="CZ115" s="146">
        <v>0</v>
      </c>
    </row>
    <row r="116" spans="1:104">
      <c r="A116" s="184"/>
      <c r="B116" s="185" t="s">
        <v>74</v>
      </c>
      <c r="C116" s="186" t="str">
        <f>CONCATENATE(B112," ",C112)</f>
        <v>726 Instalační prefabrikáty</v>
      </c>
      <c r="D116" s="187"/>
      <c r="E116" s="188"/>
      <c r="F116" s="189"/>
      <c r="G116" s="190">
        <f>SUM(G112:G115)</f>
        <v>0</v>
      </c>
      <c r="O116" s="170">
        <v>4</v>
      </c>
      <c r="BA116" s="191">
        <f>SUM(BA112:BA115)</f>
        <v>0</v>
      </c>
      <c r="BB116" s="191">
        <f>SUM(BB112:BB115)</f>
        <v>0</v>
      </c>
      <c r="BC116" s="191">
        <f>SUM(BC112:BC115)</f>
        <v>0</v>
      </c>
      <c r="BD116" s="191">
        <f>SUM(BD112:BD115)</f>
        <v>0</v>
      </c>
      <c r="BE116" s="191">
        <f>SUM(BE112:BE115)</f>
        <v>0</v>
      </c>
    </row>
    <row r="117" spans="1:104">
      <c r="A117" s="163" t="s">
        <v>72</v>
      </c>
      <c r="B117" s="164" t="s">
        <v>295</v>
      </c>
      <c r="C117" s="165" t="s">
        <v>296</v>
      </c>
      <c r="D117" s="166"/>
      <c r="E117" s="167"/>
      <c r="F117" s="167"/>
      <c r="G117" s="168"/>
      <c r="H117" s="169"/>
      <c r="I117" s="169"/>
      <c r="O117" s="170">
        <v>1</v>
      </c>
    </row>
    <row r="118" spans="1:104">
      <c r="A118" s="171">
        <v>96</v>
      </c>
      <c r="B118" s="172" t="s">
        <v>297</v>
      </c>
      <c r="C118" s="173" t="s">
        <v>298</v>
      </c>
      <c r="D118" s="174" t="s">
        <v>163</v>
      </c>
      <c r="E118" s="175">
        <v>4</v>
      </c>
      <c r="F118" s="175">
        <v>0</v>
      </c>
      <c r="G118" s="176">
        <f t="shared" ref="G118:G149" si="30">E118*F118</f>
        <v>0</v>
      </c>
      <c r="O118" s="170">
        <v>2</v>
      </c>
      <c r="AA118" s="146">
        <v>1</v>
      </c>
      <c r="AB118" s="146">
        <v>7</v>
      </c>
      <c r="AC118" s="146">
        <v>7</v>
      </c>
      <c r="AZ118" s="146">
        <v>2</v>
      </c>
      <c r="BA118" s="146">
        <f t="shared" ref="BA118:BA149" si="31">IF(AZ118=1,G118,0)</f>
        <v>0</v>
      </c>
      <c r="BB118" s="146">
        <f t="shared" ref="BB118:BB149" si="32">IF(AZ118=2,G118,0)</f>
        <v>0</v>
      </c>
      <c r="BC118" s="146">
        <f t="shared" ref="BC118:BC149" si="33">IF(AZ118=3,G118,0)</f>
        <v>0</v>
      </c>
      <c r="BD118" s="146">
        <f t="shared" ref="BD118:BD149" si="34">IF(AZ118=4,G118,0)</f>
        <v>0</v>
      </c>
      <c r="BE118" s="146">
        <f t="shared" ref="BE118:BE149" si="35">IF(AZ118=5,G118,0)</f>
        <v>0</v>
      </c>
      <c r="CA118" s="177">
        <v>1</v>
      </c>
      <c r="CB118" s="177">
        <v>7</v>
      </c>
      <c r="CZ118" s="146">
        <v>7.3999999999999999E-4</v>
      </c>
    </row>
    <row r="119" spans="1:104" ht="22.5">
      <c r="A119" s="171">
        <v>97</v>
      </c>
      <c r="B119" s="172" t="s">
        <v>299</v>
      </c>
      <c r="C119" s="173" t="s">
        <v>300</v>
      </c>
      <c r="D119" s="174" t="s">
        <v>88</v>
      </c>
      <c r="E119" s="175">
        <v>1</v>
      </c>
      <c r="F119" s="175">
        <v>0</v>
      </c>
      <c r="G119" s="176">
        <f t="shared" si="30"/>
        <v>0</v>
      </c>
      <c r="O119" s="170">
        <v>2</v>
      </c>
      <c r="AA119" s="146">
        <v>1</v>
      </c>
      <c r="AB119" s="146">
        <v>7</v>
      </c>
      <c r="AC119" s="146">
        <v>7</v>
      </c>
      <c r="AZ119" s="146">
        <v>2</v>
      </c>
      <c r="BA119" s="146">
        <f t="shared" si="31"/>
        <v>0</v>
      </c>
      <c r="BB119" s="146">
        <f t="shared" si="32"/>
        <v>0</v>
      </c>
      <c r="BC119" s="146">
        <f t="shared" si="33"/>
        <v>0</v>
      </c>
      <c r="BD119" s="146">
        <f t="shared" si="34"/>
        <v>0</v>
      </c>
      <c r="BE119" s="146">
        <f t="shared" si="35"/>
        <v>0</v>
      </c>
      <c r="CA119" s="177">
        <v>1</v>
      </c>
      <c r="CB119" s="177">
        <v>7</v>
      </c>
      <c r="CZ119" s="146">
        <v>8.6709999999999995E-2</v>
      </c>
    </row>
    <row r="120" spans="1:104">
      <c r="A120" s="171">
        <v>98</v>
      </c>
      <c r="B120" s="172" t="s">
        <v>301</v>
      </c>
      <c r="C120" s="173" t="s">
        <v>302</v>
      </c>
      <c r="D120" s="174" t="s">
        <v>163</v>
      </c>
      <c r="E120" s="175">
        <v>1</v>
      </c>
      <c r="F120" s="175">
        <v>0</v>
      </c>
      <c r="G120" s="176">
        <f t="shared" si="30"/>
        <v>0</v>
      </c>
      <c r="O120" s="170">
        <v>2</v>
      </c>
      <c r="AA120" s="146">
        <v>1</v>
      </c>
      <c r="AB120" s="146">
        <v>7</v>
      </c>
      <c r="AC120" s="146">
        <v>7</v>
      </c>
      <c r="AZ120" s="146">
        <v>2</v>
      </c>
      <c r="BA120" s="146">
        <f t="shared" si="31"/>
        <v>0</v>
      </c>
      <c r="BB120" s="146">
        <f t="shared" si="32"/>
        <v>0</v>
      </c>
      <c r="BC120" s="146">
        <f t="shared" si="33"/>
        <v>0</v>
      </c>
      <c r="BD120" s="146">
        <f t="shared" si="34"/>
        <v>0</v>
      </c>
      <c r="BE120" s="146">
        <f t="shared" si="35"/>
        <v>0</v>
      </c>
      <c r="CA120" s="177">
        <v>1</v>
      </c>
      <c r="CB120" s="177">
        <v>7</v>
      </c>
      <c r="CZ120" s="146">
        <v>2.6919999999999999E-2</v>
      </c>
    </row>
    <row r="121" spans="1:104">
      <c r="A121" s="171">
        <v>99</v>
      </c>
      <c r="B121" s="172" t="s">
        <v>303</v>
      </c>
      <c r="C121" s="173" t="s">
        <v>304</v>
      </c>
      <c r="D121" s="174" t="s">
        <v>163</v>
      </c>
      <c r="E121" s="175">
        <v>1</v>
      </c>
      <c r="F121" s="175">
        <v>0</v>
      </c>
      <c r="G121" s="176">
        <f t="shared" si="30"/>
        <v>0</v>
      </c>
      <c r="O121" s="170">
        <v>2</v>
      </c>
      <c r="AA121" s="146">
        <v>1</v>
      </c>
      <c r="AB121" s="146">
        <v>7</v>
      </c>
      <c r="AC121" s="146">
        <v>7</v>
      </c>
      <c r="AZ121" s="146">
        <v>2</v>
      </c>
      <c r="BA121" s="146">
        <f t="shared" si="31"/>
        <v>0</v>
      </c>
      <c r="BB121" s="146">
        <f t="shared" si="32"/>
        <v>0</v>
      </c>
      <c r="BC121" s="146">
        <f t="shared" si="33"/>
        <v>0</v>
      </c>
      <c r="BD121" s="146">
        <f t="shared" si="34"/>
        <v>0</v>
      </c>
      <c r="BE121" s="146">
        <f t="shared" si="35"/>
        <v>0</v>
      </c>
      <c r="CA121" s="177">
        <v>1</v>
      </c>
      <c r="CB121" s="177">
        <v>7</v>
      </c>
      <c r="CZ121" s="146">
        <v>4.5710000000000001E-2</v>
      </c>
    </row>
    <row r="122" spans="1:104">
      <c r="A122" s="171">
        <v>100</v>
      </c>
      <c r="B122" s="172" t="s">
        <v>305</v>
      </c>
      <c r="C122" s="173" t="s">
        <v>306</v>
      </c>
      <c r="D122" s="174" t="s">
        <v>88</v>
      </c>
      <c r="E122" s="175">
        <v>1</v>
      </c>
      <c r="F122" s="175">
        <v>0</v>
      </c>
      <c r="G122" s="176">
        <f t="shared" si="30"/>
        <v>0</v>
      </c>
      <c r="O122" s="170">
        <v>2</v>
      </c>
      <c r="AA122" s="146">
        <v>1</v>
      </c>
      <c r="AB122" s="146">
        <v>7</v>
      </c>
      <c r="AC122" s="146">
        <v>7</v>
      </c>
      <c r="AZ122" s="146">
        <v>2</v>
      </c>
      <c r="BA122" s="146">
        <f t="shared" si="31"/>
        <v>0</v>
      </c>
      <c r="BB122" s="146">
        <f t="shared" si="32"/>
        <v>0</v>
      </c>
      <c r="BC122" s="146">
        <f t="shared" si="33"/>
        <v>0</v>
      </c>
      <c r="BD122" s="146">
        <f t="shared" si="34"/>
        <v>0</v>
      </c>
      <c r="BE122" s="146">
        <f t="shared" si="35"/>
        <v>0</v>
      </c>
      <c r="CA122" s="177">
        <v>1</v>
      </c>
      <c r="CB122" s="177">
        <v>7</v>
      </c>
      <c r="CZ122" s="146">
        <v>0</v>
      </c>
    </row>
    <row r="123" spans="1:104" ht="22.5">
      <c r="A123" s="171">
        <v>101</v>
      </c>
      <c r="B123" s="172" t="s">
        <v>307</v>
      </c>
      <c r="C123" s="173" t="s">
        <v>308</v>
      </c>
      <c r="D123" s="174" t="s">
        <v>163</v>
      </c>
      <c r="E123" s="175">
        <v>1</v>
      </c>
      <c r="F123" s="175">
        <v>0</v>
      </c>
      <c r="G123" s="176">
        <f t="shared" si="30"/>
        <v>0</v>
      </c>
      <c r="O123" s="170">
        <v>2</v>
      </c>
      <c r="AA123" s="146">
        <v>1</v>
      </c>
      <c r="AB123" s="146">
        <v>7</v>
      </c>
      <c r="AC123" s="146">
        <v>7</v>
      </c>
      <c r="AZ123" s="146">
        <v>2</v>
      </c>
      <c r="BA123" s="146">
        <f t="shared" si="31"/>
        <v>0</v>
      </c>
      <c r="BB123" s="146">
        <f t="shared" si="32"/>
        <v>0</v>
      </c>
      <c r="BC123" s="146">
        <f t="shared" si="33"/>
        <v>0</v>
      </c>
      <c r="BD123" s="146">
        <f t="shared" si="34"/>
        <v>0</v>
      </c>
      <c r="BE123" s="146">
        <f t="shared" si="35"/>
        <v>0</v>
      </c>
      <c r="CA123" s="177">
        <v>1</v>
      </c>
      <c r="CB123" s="177">
        <v>7</v>
      </c>
      <c r="CZ123" s="146">
        <v>3.0509999999999999E-2</v>
      </c>
    </row>
    <row r="124" spans="1:104" ht="22.5">
      <c r="A124" s="171">
        <v>102</v>
      </c>
      <c r="B124" s="172" t="s">
        <v>309</v>
      </c>
      <c r="C124" s="173" t="s">
        <v>310</v>
      </c>
      <c r="D124" s="174" t="s">
        <v>163</v>
      </c>
      <c r="E124" s="175">
        <v>1</v>
      </c>
      <c r="F124" s="175">
        <v>0</v>
      </c>
      <c r="G124" s="176">
        <f t="shared" si="30"/>
        <v>0</v>
      </c>
      <c r="O124" s="170">
        <v>2</v>
      </c>
      <c r="AA124" s="146">
        <v>1</v>
      </c>
      <c r="AB124" s="146">
        <v>7</v>
      </c>
      <c r="AC124" s="146">
        <v>7</v>
      </c>
      <c r="AZ124" s="146">
        <v>2</v>
      </c>
      <c r="BA124" s="146">
        <f t="shared" si="31"/>
        <v>0</v>
      </c>
      <c r="BB124" s="146">
        <f t="shared" si="32"/>
        <v>0</v>
      </c>
      <c r="BC124" s="146">
        <f t="shared" si="33"/>
        <v>0</v>
      </c>
      <c r="BD124" s="146">
        <f t="shared" si="34"/>
        <v>0</v>
      </c>
      <c r="BE124" s="146">
        <f t="shared" si="35"/>
        <v>0</v>
      </c>
      <c r="CA124" s="177">
        <v>1</v>
      </c>
      <c r="CB124" s="177">
        <v>7</v>
      </c>
      <c r="CZ124" s="146">
        <v>3.5409999999999997E-2</v>
      </c>
    </row>
    <row r="125" spans="1:104">
      <c r="A125" s="171">
        <v>103</v>
      </c>
      <c r="B125" s="172" t="s">
        <v>311</v>
      </c>
      <c r="C125" s="173" t="s">
        <v>312</v>
      </c>
      <c r="D125" s="174" t="s">
        <v>163</v>
      </c>
      <c r="E125" s="175">
        <v>1</v>
      </c>
      <c r="F125" s="175">
        <v>0</v>
      </c>
      <c r="G125" s="176">
        <f t="shared" si="30"/>
        <v>0</v>
      </c>
      <c r="O125" s="170">
        <v>2</v>
      </c>
      <c r="AA125" s="146">
        <v>1</v>
      </c>
      <c r="AB125" s="146">
        <v>7</v>
      </c>
      <c r="AC125" s="146">
        <v>7</v>
      </c>
      <c r="AZ125" s="146">
        <v>2</v>
      </c>
      <c r="BA125" s="146">
        <f t="shared" si="31"/>
        <v>0</v>
      </c>
      <c r="BB125" s="146">
        <f t="shared" si="32"/>
        <v>0</v>
      </c>
      <c r="BC125" s="146">
        <f t="shared" si="33"/>
        <v>0</v>
      </c>
      <c r="BD125" s="146">
        <f t="shared" si="34"/>
        <v>0</v>
      </c>
      <c r="BE125" s="146">
        <f t="shared" si="35"/>
        <v>0</v>
      </c>
      <c r="CA125" s="177">
        <v>1</v>
      </c>
      <c r="CB125" s="177">
        <v>7</v>
      </c>
      <c r="CZ125" s="146">
        <v>1.5350000000000001E-2</v>
      </c>
    </row>
    <row r="126" spans="1:104">
      <c r="A126" s="171">
        <v>104</v>
      </c>
      <c r="B126" s="172" t="s">
        <v>313</v>
      </c>
      <c r="C126" s="173" t="s">
        <v>314</v>
      </c>
      <c r="D126" s="174" t="s">
        <v>163</v>
      </c>
      <c r="E126" s="175">
        <v>2</v>
      </c>
      <c r="F126" s="175">
        <v>0</v>
      </c>
      <c r="G126" s="176">
        <f t="shared" si="30"/>
        <v>0</v>
      </c>
      <c r="O126" s="170">
        <v>2</v>
      </c>
      <c r="AA126" s="146">
        <v>1</v>
      </c>
      <c r="AB126" s="146">
        <v>7</v>
      </c>
      <c r="AC126" s="146">
        <v>7</v>
      </c>
      <c r="AZ126" s="146">
        <v>2</v>
      </c>
      <c r="BA126" s="146">
        <f t="shared" si="31"/>
        <v>0</v>
      </c>
      <c r="BB126" s="146">
        <f t="shared" si="32"/>
        <v>0</v>
      </c>
      <c r="BC126" s="146">
        <f t="shared" si="33"/>
        <v>0</v>
      </c>
      <c r="BD126" s="146">
        <f t="shared" si="34"/>
        <v>0</v>
      </c>
      <c r="BE126" s="146">
        <f t="shared" si="35"/>
        <v>0</v>
      </c>
      <c r="CA126" s="177">
        <v>1</v>
      </c>
      <c r="CB126" s="177">
        <v>7</v>
      </c>
      <c r="CZ126" s="146">
        <v>1.5350000000000001E-2</v>
      </c>
    </row>
    <row r="127" spans="1:104" ht="22.5">
      <c r="A127" s="171">
        <v>105</v>
      </c>
      <c r="B127" s="172" t="s">
        <v>315</v>
      </c>
      <c r="C127" s="173" t="s">
        <v>316</v>
      </c>
      <c r="D127" s="174" t="s">
        <v>317</v>
      </c>
      <c r="E127" s="175">
        <v>160</v>
      </c>
      <c r="F127" s="175">
        <v>0</v>
      </c>
      <c r="G127" s="176">
        <f t="shared" si="30"/>
        <v>0</v>
      </c>
      <c r="O127" s="170">
        <v>2</v>
      </c>
      <c r="AA127" s="146">
        <v>12</v>
      </c>
      <c r="AB127" s="146">
        <v>0</v>
      </c>
      <c r="AC127" s="146">
        <v>232</v>
      </c>
      <c r="AZ127" s="146">
        <v>2</v>
      </c>
      <c r="BA127" s="146">
        <f t="shared" si="31"/>
        <v>0</v>
      </c>
      <c r="BB127" s="146">
        <f t="shared" si="32"/>
        <v>0</v>
      </c>
      <c r="BC127" s="146">
        <f t="shared" si="33"/>
        <v>0</v>
      </c>
      <c r="BD127" s="146">
        <f t="shared" si="34"/>
        <v>0</v>
      </c>
      <c r="BE127" s="146">
        <f t="shared" si="35"/>
        <v>0</v>
      </c>
      <c r="CA127" s="177">
        <v>12</v>
      </c>
      <c r="CB127" s="177">
        <v>0</v>
      </c>
      <c r="CZ127" s="146">
        <v>0</v>
      </c>
    </row>
    <row r="128" spans="1:104" ht="22.5">
      <c r="A128" s="171">
        <v>106</v>
      </c>
      <c r="B128" s="172" t="s">
        <v>318</v>
      </c>
      <c r="C128" s="173" t="s">
        <v>319</v>
      </c>
      <c r="D128" s="174" t="s">
        <v>88</v>
      </c>
      <c r="E128" s="175">
        <v>2</v>
      </c>
      <c r="F128" s="175">
        <v>0</v>
      </c>
      <c r="G128" s="176">
        <f t="shared" si="30"/>
        <v>0</v>
      </c>
      <c r="O128" s="170">
        <v>2</v>
      </c>
      <c r="AA128" s="146">
        <v>3</v>
      </c>
      <c r="AB128" s="146">
        <v>1</v>
      </c>
      <c r="AC128" s="146" t="s">
        <v>318</v>
      </c>
      <c r="AZ128" s="146">
        <v>2</v>
      </c>
      <c r="BA128" s="146">
        <f t="shared" si="31"/>
        <v>0</v>
      </c>
      <c r="BB128" s="146">
        <f t="shared" si="32"/>
        <v>0</v>
      </c>
      <c r="BC128" s="146">
        <f t="shared" si="33"/>
        <v>0</v>
      </c>
      <c r="BD128" s="146">
        <f t="shared" si="34"/>
        <v>0</v>
      </c>
      <c r="BE128" s="146">
        <f t="shared" si="35"/>
        <v>0</v>
      </c>
      <c r="CA128" s="177">
        <v>3</v>
      </c>
      <c r="CB128" s="177">
        <v>1</v>
      </c>
      <c r="CZ128" s="146">
        <v>7.1999999999999995E-2</v>
      </c>
    </row>
    <row r="129" spans="1:104">
      <c r="A129" s="171">
        <v>107</v>
      </c>
      <c r="B129" s="172" t="s">
        <v>320</v>
      </c>
      <c r="C129" s="173" t="s">
        <v>321</v>
      </c>
      <c r="D129" s="174" t="s">
        <v>88</v>
      </c>
      <c r="E129" s="175">
        <v>2</v>
      </c>
      <c r="F129" s="175">
        <v>0</v>
      </c>
      <c r="G129" s="176">
        <f t="shared" si="30"/>
        <v>0</v>
      </c>
      <c r="O129" s="170">
        <v>2</v>
      </c>
      <c r="AA129" s="146">
        <v>3</v>
      </c>
      <c r="AB129" s="146">
        <v>0</v>
      </c>
      <c r="AC129" s="146" t="s">
        <v>320</v>
      </c>
      <c r="AZ129" s="146">
        <v>2</v>
      </c>
      <c r="BA129" s="146">
        <f t="shared" si="31"/>
        <v>0</v>
      </c>
      <c r="BB129" s="146">
        <f t="shared" si="32"/>
        <v>0</v>
      </c>
      <c r="BC129" s="146">
        <f t="shared" si="33"/>
        <v>0</v>
      </c>
      <c r="BD129" s="146">
        <f t="shared" si="34"/>
        <v>0</v>
      </c>
      <c r="BE129" s="146">
        <f t="shared" si="35"/>
        <v>0</v>
      </c>
      <c r="CA129" s="177">
        <v>3</v>
      </c>
      <c r="CB129" s="177">
        <v>0</v>
      </c>
      <c r="CZ129" s="146">
        <v>2.2200000000000001E-2</v>
      </c>
    </row>
    <row r="130" spans="1:104">
      <c r="A130" s="171">
        <v>108</v>
      </c>
      <c r="B130" s="172" t="s">
        <v>322</v>
      </c>
      <c r="C130" s="173" t="s">
        <v>323</v>
      </c>
      <c r="D130" s="174" t="s">
        <v>73</v>
      </c>
      <c r="E130" s="175">
        <v>1</v>
      </c>
      <c r="F130" s="175">
        <v>0</v>
      </c>
      <c r="G130" s="176">
        <f t="shared" si="30"/>
        <v>0</v>
      </c>
      <c r="O130" s="170">
        <v>2</v>
      </c>
      <c r="AA130" s="146">
        <v>3</v>
      </c>
      <c r="AB130" s="146">
        <v>0</v>
      </c>
      <c r="AC130" s="146" t="s">
        <v>322</v>
      </c>
      <c r="AZ130" s="146">
        <v>2</v>
      </c>
      <c r="BA130" s="146">
        <f t="shared" si="31"/>
        <v>0</v>
      </c>
      <c r="BB130" s="146">
        <f t="shared" si="32"/>
        <v>0</v>
      </c>
      <c r="BC130" s="146">
        <f t="shared" si="33"/>
        <v>0</v>
      </c>
      <c r="BD130" s="146">
        <f t="shared" si="34"/>
        <v>0</v>
      </c>
      <c r="BE130" s="146">
        <f t="shared" si="35"/>
        <v>0</v>
      </c>
      <c r="CA130" s="177">
        <v>3</v>
      </c>
      <c r="CB130" s="177">
        <v>0</v>
      </c>
      <c r="CZ130" s="146">
        <v>2.1000000000000001E-2</v>
      </c>
    </row>
    <row r="131" spans="1:104" ht="22.5">
      <c r="A131" s="171">
        <v>109</v>
      </c>
      <c r="B131" s="172" t="s">
        <v>324</v>
      </c>
      <c r="C131" s="173" t="s">
        <v>325</v>
      </c>
      <c r="D131" s="174" t="s">
        <v>73</v>
      </c>
      <c r="E131" s="175">
        <v>1</v>
      </c>
      <c r="F131" s="175">
        <v>0</v>
      </c>
      <c r="G131" s="176">
        <f t="shared" si="30"/>
        <v>0</v>
      </c>
      <c r="O131" s="170">
        <v>2</v>
      </c>
      <c r="AA131" s="146">
        <v>3</v>
      </c>
      <c r="AB131" s="146">
        <v>0</v>
      </c>
      <c r="AC131" s="146" t="s">
        <v>324</v>
      </c>
      <c r="AZ131" s="146">
        <v>2</v>
      </c>
      <c r="BA131" s="146">
        <f t="shared" si="31"/>
        <v>0</v>
      </c>
      <c r="BB131" s="146">
        <f t="shared" si="32"/>
        <v>0</v>
      </c>
      <c r="BC131" s="146">
        <f t="shared" si="33"/>
        <v>0</v>
      </c>
      <c r="BD131" s="146">
        <f t="shared" si="34"/>
        <v>0</v>
      </c>
      <c r="BE131" s="146">
        <f t="shared" si="35"/>
        <v>0</v>
      </c>
      <c r="CA131" s="177">
        <v>3</v>
      </c>
      <c r="CB131" s="177">
        <v>0</v>
      </c>
      <c r="CZ131" s="146">
        <v>8.3999999999999995E-3</v>
      </c>
    </row>
    <row r="132" spans="1:104" ht="22.5">
      <c r="A132" s="171">
        <v>110</v>
      </c>
      <c r="B132" s="172" t="s">
        <v>326</v>
      </c>
      <c r="C132" s="173" t="s">
        <v>327</v>
      </c>
      <c r="D132" s="174" t="s">
        <v>73</v>
      </c>
      <c r="E132" s="175">
        <v>2</v>
      </c>
      <c r="F132" s="175">
        <v>0</v>
      </c>
      <c r="G132" s="176">
        <f t="shared" si="30"/>
        <v>0</v>
      </c>
      <c r="O132" s="170">
        <v>2</v>
      </c>
      <c r="AA132" s="146">
        <v>3</v>
      </c>
      <c r="AB132" s="146">
        <v>0</v>
      </c>
      <c r="AC132" s="146" t="s">
        <v>326</v>
      </c>
      <c r="AZ132" s="146">
        <v>2</v>
      </c>
      <c r="BA132" s="146">
        <f t="shared" si="31"/>
        <v>0</v>
      </c>
      <c r="BB132" s="146">
        <f t="shared" si="32"/>
        <v>0</v>
      </c>
      <c r="BC132" s="146">
        <f t="shared" si="33"/>
        <v>0</v>
      </c>
      <c r="BD132" s="146">
        <f t="shared" si="34"/>
        <v>0</v>
      </c>
      <c r="BE132" s="146">
        <f t="shared" si="35"/>
        <v>0</v>
      </c>
      <c r="CA132" s="177">
        <v>3</v>
      </c>
      <c r="CB132" s="177">
        <v>0</v>
      </c>
      <c r="CZ132" s="146">
        <v>2.4E-2</v>
      </c>
    </row>
    <row r="133" spans="1:104" ht="22.5">
      <c r="A133" s="171">
        <v>111</v>
      </c>
      <c r="B133" s="172" t="s">
        <v>328</v>
      </c>
      <c r="C133" s="173" t="s">
        <v>329</v>
      </c>
      <c r="D133" s="174" t="s">
        <v>73</v>
      </c>
      <c r="E133" s="175">
        <v>4</v>
      </c>
      <c r="F133" s="175">
        <v>0</v>
      </c>
      <c r="G133" s="176">
        <f t="shared" si="30"/>
        <v>0</v>
      </c>
      <c r="O133" s="170">
        <v>2</v>
      </c>
      <c r="AA133" s="146">
        <v>3</v>
      </c>
      <c r="AB133" s="146">
        <v>0</v>
      </c>
      <c r="AC133" s="146" t="s">
        <v>328</v>
      </c>
      <c r="AZ133" s="146">
        <v>2</v>
      </c>
      <c r="BA133" s="146">
        <f t="shared" si="31"/>
        <v>0</v>
      </c>
      <c r="BB133" s="146">
        <f t="shared" si="32"/>
        <v>0</v>
      </c>
      <c r="BC133" s="146">
        <f t="shared" si="33"/>
        <v>0</v>
      </c>
      <c r="BD133" s="146">
        <f t="shared" si="34"/>
        <v>0</v>
      </c>
      <c r="BE133" s="146">
        <f t="shared" si="35"/>
        <v>0</v>
      </c>
      <c r="CA133" s="177">
        <v>3</v>
      </c>
      <c r="CB133" s="177">
        <v>0</v>
      </c>
      <c r="CZ133" s="146">
        <v>4.8000000000000001E-4</v>
      </c>
    </row>
    <row r="134" spans="1:104">
      <c r="A134" s="171">
        <v>112</v>
      </c>
      <c r="B134" s="172" t="s">
        <v>330</v>
      </c>
      <c r="C134" s="173" t="s">
        <v>331</v>
      </c>
      <c r="D134" s="174" t="s">
        <v>73</v>
      </c>
      <c r="E134" s="175">
        <v>1</v>
      </c>
      <c r="F134" s="175">
        <v>0</v>
      </c>
      <c r="G134" s="176">
        <f t="shared" si="30"/>
        <v>0</v>
      </c>
      <c r="O134" s="170">
        <v>2</v>
      </c>
      <c r="AA134" s="146">
        <v>3</v>
      </c>
      <c r="AB134" s="146">
        <v>0</v>
      </c>
      <c r="AC134" s="146" t="s">
        <v>330</v>
      </c>
      <c r="AZ134" s="146">
        <v>2</v>
      </c>
      <c r="BA134" s="146">
        <f t="shared" si="31"/>
        <v>0</v>
      </c>
      <c r="BB134" s="146">
        <f t="shared" si="32"/>
        <v>0</v>
      </c>
      <c r="BC134" s="146">
        <f t="shared" si="33"/>
        <v>0</v>
      </c>
      <c r="BD134" s="146">
        <f t="shared" si="34"/>
        <v>0</v>
      </c>
      <c r="BE134" s="146">
        <f t="shared" si="35"/>
        <v>0</v>
      </c>
      <c r="CA134" s="177">
        <v>3</v>
      </c>
      <c r="CB134" s="177">
        <v>0</v>
      </c>
      <c r="CZ134" s="146">
        <v>3.6000000000000002E-4</v>
      </c>
    </row>
    <row r="135" spans="1:104" ht="22.5">
      <c r="A135" s="171">
        <v>113</v>
      </c>
      <c r="B135" s="172" t="s">
        <v>332</v>
      </c>
      <c r="C135" s="173" t="s">
        <v>333</v>
      </c>
      <c r="D135" s="174" t="s">
        <v>73</v>
      </c>
      <c r="E135" s="175">
        <v>1</v>
      </c>
      <c r="F135" s="175">
        <v>0</v>
      </c>
      <c r="G135" s="176">
        <f t="shared" si="30"/>
        <v>0</v>
      </c>
      <c r="O135" s="170">
        <v>2</v>
      </c>
      <c r="AA135" s="146">
        <v>3</v>
      </c>
      <c r="AB135" s="146">
        <v>0</v>
      </c>
      <c r="AC135" s="146" t="s">
        <v>332</v>
      </c>
      <c r="AZ135" s="146">
        <v>2</v>
      </c>
      <c r="BA135" s="146">
        <f t="shared" si="31"/>
        <v>0</v>
      </c>
      <c r="BB135" s="146">
        <f t="shared" si="32"/>
        <v>0</v>
      </c>
      <c r="BC135" s="146">
        <f t="shared" si="33"/>
        <v>0</v>
      </c>
      <c r="BD135" s="146">
        <f t="shared" si="34"/>
        <v>0</v>
      </c>
      <c r="BE135" s="146">
        <f t="shared" si="35"/>
        <v>0</v>
      </c>
      <c r="CA135" s="177">
        <v>3</v>
      </c>
      <c r="CB135" s="177">
        <v>0</v>
      </c>
      <c r="CZ135" s="146">
        <v>1.8E-3</v>
      </c>
    </row>
    <row r="136" spans="1:104">
      <c r="A136" s="171">
        <v>114</v>
      </c>
      <c r="B136" s="172" t="s">
        <v>334</v>
      </c>
      <c r="C136" s="173" t="s">
        <v>335</v>
      </c>
      <c r="D136" s="174" t="s">
        <v>73</v>
      </c>
      <c r="E136" s="175">
        <v>1</v>
      </c>
      <c r="F136" s="175">
        <v>0</v>
      </c>
      <c r="G136" s="176">
        <f t="shared" si="30"/>
        <v>0</v>
      </c>
      <c r="O136" s="170">
        <v>2</v>
      </c>
      <c r="AA136" s="146">
        <v>3</v>
      </c>
      <c r="AB136" s="146">
        <v>0</v>
      </c>
      <c r="AC136" s="146" t="s">
        <v>334</v>
      </c>
      <c r="AZ136" s="146">
        <v>2</v>
      </c>
      <c r="BA136" s="146">
        <f t="shared" si="31"/>
        <v>0</v>
      </c>
      <c r="BB136" s="146">
        <f t="shared" si="32"/>
        <v>0</v>
      </c>
      <c r="BC136" s="146">
        <f t="shared" si="33"/>
        <v>0</v>
      </c>
      <c r="BD136" s="146">
        <f t="shared" si="34"/>
        <v>0</v>
      </c>
      <c r="BE136" s="146">
        <f t="shared" si="35"/>
        <v>0</v>
      </c>
      <c r="CA136" s="177">
        <v>3</v>
      </c>
      <c r="CB136" s="177">
        <v>0</v>
      </c>
      <c r="CZ136" s="146">
        <v>3.1E-2</v>
      </c>
    </row>
    <row r="137" spans="1:104" ht="22.5">
      <c r="A137" s="171">
        <v>115</v>
      </c>
      <c r="B137" s="172" t="s">
        <v>336</v>
      </c>
      <c r="C137" s="173" t="s">
        <v>337</v>
      </c>
      <c r="D137" s="174" t="s">
        <v>73</v>
      </c>
      <c r="E137" s="175">
        <v>2</v>
      </c>
      <c r="F137" s="175">
        <v>0</v>
      </c>
      <c r="G137" s="176">
        <f t="shared" si="30"/>
        <v>0</v>
      </c>
      <c r="O137" s="170">
        <v>2</v>
      </c>
      <c r="AA137" s="146">
        <v>3</v>
      </c>
      <c r="AB137" s="146">
        <v>0</v>
      </c>
      <c r="AC137" s="146" t="s">
        <v>336</v>
      </c>
      <c r="AZ137" s="146">
        <v>2</v>
      </c>
      <c r="BA137" s="146">
        <f t="shared" si="31"/>
        <v>0</v>
      </c>
      <c r="BB137" s="146">
        <f t="shared" si="32"/>
        <v>0</v>
      </c>
      <c r="BC137" s="146">
        <f t="shared" si="33"/>
        <v>0</v>
      </c>
      <c r="BD137" s="146">
        <f t="shared" si="34"/>
        <v>0</v>
      </c>
      <c r="BE137" s="146">
        <f t="shared" si="35"/>
        <v>0</v>
      </c>
      <c r="CA137" s="177">
        <v>3</v>
      </c>
      <c r="CB137" s="177">
        <v>0</v>
      </c>
      <c r="CZ137" s="146">
        <v>8.0000000000000004E-4</v>
      </c>
    </row>
    <row r="138" spans="1:104">
      <c r="A138" s="171">
        <v>116</v>
      </c>
      <c r="B138" s="172" t="s">
        <v>338</v>
      </c>
      <c r="C138" s="173" t="s">
        <v>339</v>
      </c>
      <c r="D138" s="174" t="s">
        <v>73</v>
      </c>
      <c r="E138" s="175">
        <v>1</v>
      </c>
      <c r="F138" s="175">
        <v>0</v>
      </c>
      <c r="G138" s="176">
        <f t="shared" si="30"/>
        <v>0</v>
      </c>
      <c r="O138" s="170">
        <v>2</v>
      </c>
      <c r="AA138" s="146">
        <v>3</v>
      </c>
      <c r="AB138" s="146">
        <v>0</v>
      </c>
      <c r="AC138" s="146" t="s">
        <v>338</v>
      </c>
      <c r="AZ138" s="146">
        <v>2</v>
      </c>
      <c r="BA138" s="146">
        <f t="shared" si="31"/>
        <v>0</v>
      </c>
      <c r="BB138" s="146">
        <f t="shared" si="32"/>
        <v>0</v>
      </c>
      <c r="BC138" s="146">
        <f t="shared" si="33"/>
        <v>0</v>
      </c>
      <c r="BD138" s="146">
        <f t="shared" si="34"/>
        <v>0</v>
      </c>
      <c r="BE138" s="146">
        <f t="shared" si="35"/>
        <v>0</v>
      </c>
      <c r="CA138" s="177">
        <v>3</v>
      </c>
      <c r="CB138" s="177">
        <v>0</v>
      </c>
      <c r="CZ138" s="146">
        <v>0</v>
      </c>
    </row>
    <row r="139" spans="1:104">
      <c r="A139" s="171">
        <v>117</v>
      </c>
      <c r="B139" s="172" t="s">
        <v>340</v>
      </c>
      <c r="C139" s="173" t="s">
        <v>341</v>
      </c>
      <c r="D139" s="174" t="s">
        <v>73</v>
      </c>
      <c r="E139" s="175">
        <v>1</v>
      </c>
      <c r="F139" s="175">
        <v>0</v>
      </c>
      <c r="G139" s="176">
        <f t="shared" si="30"/>
        <v>0</v>
      </c>
      <c r="O139" s="170">
        <v>2</v>
      </c>
      <c r="AA139" s="146">
        <v>3</v>
      </c>
      <c r="AB139" s="146">
        <v>0</v>
      </c>
      <c r="AC139" s="146" t="s">
        <v>340</v>
      </c>
      <c r="AZ139" s="146">
        <v>2</v>
      </c>
      <c r="BA139" s="146">
        <f t="shared" si="31"/>
        <v>0</v>
      </c>
      <c r="BB139" s="146">
        <f t="shared" si="32"/>
        <v>0</v>
      </c>
      <c r="BC139" s="146">
        <f t="shared" si="33"/>
        <v>0</v>
      </c>
      <c r="BD139" s="146">
        <f t="shared" si="34"/>
        <v>0</v>
      </c>
      <c r="BE139" s="146">
        <f t="shared" si="35"/>
        <v>0</v>
      </c>
      <c r="CA139" s="177">
        <v>3</v>
      </c>
      <c r="CB139" s="177">
        <v>0</v>
      </c>
      <c r="CZ139" s="146">
        <v>4.1999999999999997E-3</v>
      </c>
    </row>
    <row r="140" spans="1:104">
      <c r="A140" s="171">
        <v>118</v>
      </c>
      <c r="B140" s="172" t="s">
        <v>342</v>
      </c>
      <c r="C140" s="173" t="s">
        <v>343</v>
      </c>
      <c r="D140" s="174" t="s">
        <v>73</v>
      </c>
      <c r="E140" s="175">
        <v>1</v>
      </c>
      <c r="F140" s="175">
        <v>0</v>
      </c>
      <c r="G140" s="176">
        <f t="shared" si="30"/>
        <v>0</v>
      </c>
      <c r="O140" s="170">
        <v>2</v>
      </c>
      <c r="AA140" s="146">
        <v>3</v>
      </c>
      <c r="AB140" s="146">
        <v>0</v>
      </c>
      <c r="AC140" s="146" t="s">
        <v>342</v>
      </c>
      <c r="AZ140" s="146">
        <v>2</v>
      </c>
      <c r="BA140" s="146">
        <f t="shared" si="31"/>
        <v>0</v>
      </c>
      <c r="BB140" s="146">
        <f t="shared" si="32"/>
        <v>0</v>
      </c>
      <c r="BC140" s="146">
        <f t="shared" si="33"/>
        <v>0</v>
      </c>
      <c r="BD140" s="146">
        <f t="shared" si="34"/>
        <v>0</v>
      </c>
      <c r="BE140" s="146">
        <f t="shared" si="35"/>
        <v>0</v>
      </c>
      <c r="CA140" s="177">
        <v>3</v>
      </c>
      <c r="CB140" s="177">
        <v>0</v>
      </c>
      <c r="CZ140" s="146">
        <v>1.4E-3</v>
      </c>
    </row>
    <row r="141" spans="1:104" ht="22.5">
      <c r="A141" s="171">
        <v>119</v>
      </c>
      <c r="B141" s="172" t="s">
        <v>344</v>
      </c>
      <c r="C141" s="173" t="s">
        <v>345</v>
      </c>
      <c r="D141" s="174" t="s">
        <v>73</v>
      </c>
      <c r="E141" s="175">
        <v>1</v>
      </c>
      <c r="F141" s="175">
        <v>0</v>
      </c>
      <c r="G141" s="176">
        <f t="shared" si="30"/>
        <v>0</v>
      </c>
      <c r="O141" s="170">
        <v>2</v>
      </c>
      <c r="AA141" s="146">
        <v>3</v>
      </c>
      <c r="AB141" s="146">
        <v>0</v>
      </c>
      <c r="AC141" s="146" t="s">
        <v>344</v>
      </c>
      <c r="AZ141" s="146">
        <v>2</v>
      </c>
      <c r="BA141" s="146">
        <f t="shared" si="31"/>
        <v>0</v>
      </c>
      <c r="BB141" s="146">
        <f t="shared" si="32"/>
        <v>0</v>
      </c>
      <c r="BC141" s="146">
        <f t="shared" si="33"/>
        <v>0</v>
      </c>
      <c r="BD141" s="146">
        <f t="shared" si="34"/>
        <v>0</v>
      </c>
      <c r="BE141" s="146">
        <f t="shared" si="35"/>
        <v>0</v>
      </c>
      <c r="CA141" s="177">
        <v>3</v>
      </c>
      <c r="CB141" s="177">
        <v>0</v>
      </c>
      <c r="CZ141" s="146">
        <v>2.3999999999999998E-3</v>
      </c>
    </row>
    <row r="142" spans="1:104" ht="22.5">
      <c r="A142" s="171">
        <v>120</v>
      </c>
      <c r="B142" s="172" t="s">
        <v>346</v>
      </c>
      <c r="C142" s="173" t="s">
        <v>347</v>
      </c>
      <c r="D142" s="174" t="s">
        <v>73</v>
      </c>
      <c r="E142" s="175">
        <v>1</v>
      </c>
      <c r="F142" s="175">
        <v>0</v>
      </c>
      <c r="G142" s="176">
        <f t="shared" si="30"/>
        <v>0</v>
      </c>
      <c r="O142" s="170">
        <v>2</v>
      </c>
      <c r="AA142" s="146">
        <v>3</v>
      </c>
      <c r="AB142" s="146">
        <v>0</v>
      </c>
      <c r="AC142" s="146" t="s">
        <v>346</v>
      </c>
      <c r="AZ142" s="146">
        <v>2</v>
      </c>
      <c r="BA142" s="146">
        <f t="shared" si="31"/>
        <v>0</v>
      </c>
      <c r="BB142" s="146">
        <f t="shared" si="32"/>
        <v>0</v>
      </c>
      <c r="BC142" s="146">
        <f t="shared" si="33"/>
        <v>0</v>
      </c>
      <c r="BD142" s="146">
        <f t="shared" si="34"/>
        <v>0</v>
      </c>
      <c r="BE142" s="146">
        <f t="shared" si="35"/>
        <v>0</v>
      </c>
      <c r="CA142" s="177">
        <v>3</v>
      </c>
      <c r="CB142" s="177">
        <v>0</v>
      </c>
      <c r="CZ142" s="146">
        <v>2.8999999999999998E-3</v>
      </c>
    </row>
    <row r="143" spans="1:104">
      <c r="A143" s="171">
        <v>121</v>
      </c>
      <c r="B143" s="172" t="s">
        <v>348</v>
      </c>
      <c r="C143" s="173" t="s">
        <v>349</v>
      </c>
      <c r="D143" s="174" t="s">
        <v>73</v>
      </c>
      <c r="E143" s="175">
        <v>2</v>
      </c>
      <c r="F143" s="175">
        <v>0</v>
      </c>
      <c r="G143" s="176">
        <f t="shared" si="30"/>
        <v>0</v>
      </c>
      <c r="O143" s="170">
        <v>2</v>
      </c>
      <c r="AA143" s="146">
        <v>3</v>
      </c>
      <c r="AB143" s="146">
        <v>0</v>
      </c>
      <c r="AC143" s="146" t="s">
        <v>348</v>
      </c>
      <c r="AZ143" s="146">
        <v>2</v>
      </c>
      <c r="BA143" s="146">
        <f t="shared" si="31"/>
        <v>0</v>
      </c>
      <c r="BB143" s="146">
        <f t="shared" si="32"/>
        <v>0</v>
      </c>
      <c r="BC143" s="146">
        <f t="shared" si="33"/>
        <v>0</v>
      </c>
      <c r="BD143" s="146">
        <f t="shared" si="34"/>
        <v>0</v>
      </c>
      <c r="BE143" s="146">
        <f t="shared" si="35"/>
        <v>0</v>
      </c>
      <c r="CA143" s="177">
        <v>3</v>
      </c>
      <c r="CB143" s="177">
        <v>0</v>
      </c>
      <c r="CZ143" s="146">
        <v>8.9999999999999998E-4</v>
      </c>
    </row>
    <row r="144" spans="1:104" ht="22.5">
      <c r="A144" s="171">
        <v>122</v>
      </c>
      <c r="B144" s="172" t="s">
        <v>350</v>
      </c>
      <c r="C144" s="173" t="s">
        <v>351</v>
      </c>
      <c r="D144" s="174" t="s">
        <v>73</v>
      </c>
      <c r="E144" s="175">
        <v>1</v>
      </c>
      <c r="F144" s="175">
        <v>0</v>
      </c>
      <c r="G144" s="176">
        <f t="shared" si="30"/>
        <v>0</v>
      </c>
      <c r="O144" s="170">
        <v>2</v>
      </c>
      <c r="AA144" s="146">
        <v>3</v>
      </c>
      <c r="AB144" s="146">
        <v>0</v>
      </c>
      <c r="AC144" s="146" t="s">
        <v>350</v>
      </c>
      <c r="AZ144" s="146">
        <v>2</v>
      </c>
      <c r="BA144" s="146">
        <f t="shared" si="31"/>
        <v>0</v>
      </c>
      <c r="BB144" s="146">
        <f t="shared" si="32"/>
        <v>0</v>
      </c>
      <c r="BC144" s="146">
        <f t="shared" si="33"/>
        <v>0</v>
      </c>
      <c r="BD144" s="146">
        <f t="shared" si="34"/>
        <v>0</v>
      </c>
      <c r="BE144" s="146">
        <f t="shared" si="35"/>
        <v>0</v>
      </c>
      <c r="CA144" s="177">
        <v>3</v>
      </c>
      <c r="CB144" s="177">
        <v>0</v>
      </c>
      <c r="CZ144" s="146">
        <v>5.4999999999999997E-3</v>
      </c>
    </row>
    <row r="145" spans="1:104">
      <c r="A145" s="171">
        <v>123</v>
      </c>
      <c r="B145" s="172" t="s">
        <v>352</v>
      </c>
      <c r="C145" s="173" t="s">
        <v>353</v>
      </c>
      <c r="D145" s="174" t="s">
        <v>73</v>
      </c>
      <c r="E145" s="175">
        <v>1</v>
      </c>
      <c r="F145" s="175">
        <v>0</v>
      </c>
      <c r="G145" s="176">
        <f t="shared" si="30"/>
        <v>0</v>
      </c>
      <c r="O145" s="170">
        <v>2</v>
      </c>
      <c r="AA145" s="146">
        <v>3</v>
      </c>
      <c r="AB145" s="146">
        <v>0</v>
      </c>
      <c r="AC145" s="146" t="s">
        <v>352</v>
      </c>
      <c r="AZ145" s="146">
        <v>2</v>
      </c>
      <c r="BA145" s="146">
        <f t="shared" si="31"/>
        <v>0</v>
      </c>
      <c r="BB145" s="146">
        <f t="shared" si="32"/>
        <v>0</v>
      </c>
      <c r="BC145" s="146">
        <f t="shared" si="33"/>
        <v>0</v>
      </c>
      <c r="BD145" s="146">
        <f t="shared" si="34"/>
        <v>0</v>
      </c>
      <c r="BE145" s="146">
        <f t="shared" si="35"/>
        <v>0</v>
      </c>
      <c r="CA145" s="177">
        <v>3</v>
      </c>
      <c r="CB145" s="177">
        <v>0</v>
      </c>
      <c r="CZ145" s="146">
        <v>5.9999999999999995E-4</v>
      </c>
    </row>
    <row r="146" spans="1:104">
      <c r="A146" s="171">
        <v>124</v>
      </c>
      <c r="B146" s="172" t="s">
        <v>354</v>
      </c>
      <c r="C146" s="173" t="s">
        <v>355</v>
      </c>
      <c r="D146" s="174" t="s">
        <v>73</v>
      </c>
      <c r="E146" s="175">
        <v>9</v>
      </c>
      <c r="F146" s="175">
        <v>0</v>
      </c>
      <c r="G146" s="176">
        <f t="shared" si="30"/>
        <v>0</v>
      </c>
      <c r="O146" s="170">
        <v>2</v>
      </c>
      <c r="AA146" s="146">
        <v>3</v>
      </c>
      <c r="AB146" s="146">
        <v>0</v>
      </c>
      <c r="AC146" s="146" t="s">
        <v>354</v>
      </c>
      <c r="AZ146" s="146">
        <v>2</v>
      </c>
      <c r="BA146" s="146">
        <f t="shared" si="31"/>
        <v>0</v>
      </c>
      <c r="BB146" s="146">
        <f t="shared" si="32"/>
        <v>0</v>
      </c>
      <c r="BC146" s="146">
        <f t="shared" si="33"/>
        <v>0</v>
      </c>
      <c r="BD146" s="146">
        <f t="shared" si="34"/>
        <v>0</v>
      </c>
      <c r="BE146" s="146">
        <f t="shared" si="35"/>
        <v>0</v>
      </c>
      <c r="CA146" s="177">
        <v>3</v>
      </c>
      <c r="CB146" s="177">
        <v>0</v>
      </c>
      <c r="CZ146" s="146">
        <v>2.3999999999999998E-3</v>
      </c>
    </row>
    <row r="147" spans="1:104" ht="22.5">
      <c r="A147" s="171">
        <v>125</v>
      </c>
      <c r="B147" s="172" t="s">
        <v>356</v>
      </c>
      <c r="C147" s="173" t="s">
        <v>357</v>
      </c>
      <c r="D147" s="174" t="s">
        <v>73</v>
      </c>
      <c r="E147" s="175">
        <v>2</v>
      </c>
      <c r="F147" s="175">
        <v>0</v>
      </c>
      <c r="G147" s="176">
        <f t="shared" si="30"/>
        <v>0</v>
      </c>
      <c r="O147" s="170">
        <v>2</v>
      </c>
      <c r="AA147" s="146">
        <v>3</v>
      </c>
      <c r="AB147" s="146">
        <v>0</v>
      </c>
      <c r="AC147" s="146" t="s">
        <v>356</v>
      </c>
      <c r="AZ147" s="146">
        <v>2</v>
      </c>
      <c r="BA147" s="146">
        <f t="shared" si="31"/>
        <v>0</v>
      </c>
      <c r="BB147" s="146">
        <f t="shared" si="32"/>
        <v>0</v>
      </c>
      <c r="BC147" s="146">
        <f t="shared" si="33"/>
        <v>0</v>
      </c>
      <c r="BD147" s="146">
        <f t="shared" si="34"/>
        <v>0</v>
      </c>
      <c r="BE147" s="146">
        <f t="shared" si="35"/>
        <v>0</v>
      </c>
      <c r="CA147" s="177">
        <v>3</v>
      </c>
      <c r="CB147" s="177">
        <v>0</v>
      </c>
      <c r="CZ147" s="146">
        <v>2.8E-3</v>
      </c>
    </row>
    <row r="148" spans="1:104" ht="22.5">
      <c r="A148" s="171">
        <v>126</v>
      </c>
      <c r="B148" s="172" t="s">
        <v>358</v>
      </c>
      <c r="C148" s="173" t="s">
        <v>359</v>
      </c>
      <c r="D148" s="174" t="s">
        <v>73</v>
      </c>
      <c r="E148" s="175">
        <v>6</v>
      </c>
      <c r="F148" s="175">
        <v>0</v>
      </c>
      <c r="G148" s="176">
        <f t="shared" si="30"/>
        <v>0</v>
      </c>
      <c r="O148" s="170">
        <v>2</v>
      </c>
      <c r="AA148" s="146">
        <v>3</v>
      </c>
      <c r="AB148" s="146">
        <v>0</v>
      </c>
      <c r="AC148" s="146" t="s">
        <v>358</v>
      </c>
      <c r="AZ148" s="146">
        <v>2</v>
      </c>
      <c r="BA148" s="146">
        <f t="shared" si="31"/>
        <v>0</v>
      </c>
      <c r="BB148" s="146">
        <f t="shared" si="32"/>
        <v>0</v>
      </c>
      <c r="BC148" s="146">
        <f t="shared" si="33"/>
        <v>0</v>
      </c>
      <c r="BD148" s="146">
        <f t="shared" si="34"/>
        <v>0</v>
      </c>
      <c r="BE148" s="146">
        <f t="shared" si="35"/>
        <v>0</v>
      </c>
      <c r="CA148" s="177">
        <v>3</v>
      </c>
      <c r="CB148" s="177">
        <v>0</v>
      </c>
      <c r="CZ148" s="146">
        <v>3.0999999999999999E-3</v>
      </c>
    </row>
    <row r="149" spans="1:104" ht="22.5">
      <c r="A149" s="171">
        <v>127</v>
      </c>
      <c r="B149" s="172" t="s">
        <v>360</v>
      </c>
      <c r="C149" s="173" t="s">
        <v>361</v>
      </c>
      <c r="D149" s="174" t="s">
        <v>73</v>
      </c>
      <c r="E149" s="175">
        <v>1</v>
      </c>
      <c r="F149" s="175">
        <v>0</v>
      </c>
      <c r="G149" s="176">
        <f t="shared" si="30"/>
        <v>0</v>
      </c>
      <c r="O149" s="170">
        <v>2</v>
      </c>
      <c r="AA149" s="146">
        <v>3</v>
      </c>
      <c r="AB149" s="146">
        <v>0</v>
      </c>
      <c r="AC149" s="146" t="s">
        <v>360</v>
      </c>
      <c r="AZ149" s="146">
        <v>2</v>
      </c>
      <c r="BA149" s="146">
        <f t="shared" si="31"/>
        <v>0</v>
      </c>
      <c r="BB149" s="146">
        <f t="shared" si="32"/>
        <v>0</v>
      </c>
      <c r="BC149" s="146">
        <f t="shared" si="33"/>
        <v>0</v>
      </c>
      <c r="BD149" s="146">
        <f t="shared" si="34"/>
        <v>0</v>
      </c>
      <c r="BE149" s="146">
        <f t="shared" si="35"/>
        <v>0</v>
      </c>
      <c r="CA149" s="177">
        <v>3</v>
      </c>
      <c r="CB149" s="177">
        <v>0</v>
      </c>
      <c r="CZ149" s="146">
        <v>0</v>
      </c>
    </row>
    <row r="150" spans="1:104" ht="22.5">
      <c r="A150" s="171">
        <v>128</v>
      </c>
      <c r="B150" s="172" t="s">
        <v>362</v>
      </c>
      <c r="C150" s="173" t="s">
        <v>363</v>
      </c>
      <c r="D150" s="174" t="s">
        <v>73</v>
      </c>
      <c r="E150" s="175">
        <v>1</v>
      </c>
      <c r="F150" s="175">
        <v>0</v>
      </c>
      <c r="G150" s="176">
        <f t="shared" ref="G150:G181" si="36">E150*F150</f>
        <v>0</v>
      </c>
      <c r="O150" s="170">
        <v>2</v>
      </c>
      <c r="AA150" s="146">
        <v>3</v>
      </c>
      <c r="AB150" s="146">
        <v>0</v>
      </c>
      <c r="AC150" s="146" t="s">
        <v>362</v>
      </c>
      <c r="AZ150" s="146">
        <v>2</v>
      </c>
      <c r="BA150" s="146">
        <f t="shared" ref="BA150:BA181" si="37">IF(AZ150=1,G150,0)</f>
        <v>0</v>
      </c>
      <c r="BB150" s="146">
        <f t="shared" ref="BB150:BB174" si="38">IF(AZ150=2,G150,0)</f>
        <v>0</v>
      </c>
      <c r="BC150" s="146">
        <f t="shared" ref="BC150:BC174" si="39">IF(AZ150=3,G150,0)</f>
        <v>0</v>
      </c>
      <c r="BD150" s="146">
        <f t="shared" ref="BD150:BD174" si="40">IF(AZ150=4,G150,0)</f>
        <v>0</v>
      </c>
      <c r="BE150" s="146">
        <f t="shared" ref="BE150:BE174" si="41">IF(AZ150=5,G150,0)</f>
        <v>0</v>
      </c>
      <c r="CA150" s="177">
        <v>3</v>
      </c>
      <c r="CB150" s="177">
        <v>0</v>
      </c>
      <c r="CZ150" s="146">
        <v>7.4999999999999997E-3</v>
      </c>
    </row>
    <row r="151" spans="1:104">
      <c r="A151" s="171">
        <v>129</v>
      </c>
      <c r="B151" s="172" t="s">
        <v>364</v>
      </c>
      <c r="C151" s="173" t="s">
        <v>365</v>
      </c>
      <c r="D151" s="174" t="s">
        <v>73</v>
      </c>
      <c r="E151" s="175">
        <v>4</v>
      </c>
      <c r="F151" s="175">
        <v>0</v>
      </c>
      <c r="G151" s="176">
        <f t="shared" si="36"/>
        <v>0</v>
      </c>
      <c r="O151" s="170">
        <v>2</v>
      </c>
      <c r="AA151" s="146">
        <v>3</v>
      </c>
      <c r="AB151" s="146">
        <v>0</v>
      </c>
      <c r="AC151" s="146" t="s">
        <v>364</v>
      </c>
      <c r="AZ151" s="146">
        <v>2</v>
      </c>
      <c r="BA151" s="146">
        <f t="shared" si="37"/>
        <v>0</v>
      </c>
      <c r="BB151" s="146">
        <f t="shared" si="38"/>
        <v>0</v>
      </c>
      <c r="BC151" s="146">
        <f t="shared" si="39"/>
        <v>0</v>
      </c>
      <c r="BD151" s="146">
        <f t="shared" si="40"/>
        <v>0</v>
      </c>
      <c r="BE151" s="146">
        <f t="shared" si="41"/>
        <v>0</v>
      </c>
      <c r="CA151" s="177">
        <v>3</v>
      </c>
      <c r="CB151" s="177">
        <v>0</v>
      </c>
      <c r="CZ151" s="146">
        <v>8.3000000000000001E-3</v>
      </c>
    </row>
    <row r="152" spans="1:104">
      <c r="A152" s="171">
        <v>130</v>
      </c>
      <c r="B152" s="172" t="s">
        <v>366</v>
      </c>
      <c r="C152" s="173" t="s">
        <v>367</v>
      </c>
      <c r="D152" s="174" t="s">
        <v>73</v>
      </c>
      <c r="E152" s="175">
        <v>2</v>
      </c>
      <c r="F152" s="175">
        <v>0</v>
      </c>
      <c r="G152" s="176">
        <f t="shared" si="36"/>
        <v>0</v>
      </c>
      <c r="O152" s="170">
        <v>2</v>
      </c>
      <c r="AA152" s="146">
        <v>3</v>
      </c>
      <c r="AB152" s="146">
        <v>0</v>
      </c>
      <c r="AC152" s="146" t="s">
        <v>366</v>
      </c>
      <c r="AZ152" s="146">
        <v>2</v>
      </c>
      <c r="BA152" s="146">
        <f t="shared" si="37"/>
        <v>0</v>
      </c>
      <c r="BB152" s="146">
        <f t="shared" si="38"/>
        <v>0</v>
      </c>
      <c r="BC152" s="146">
        <f t="shared" si="39"/>
        <v>0</v>
      </c>
      <c r="BD152" s="146">
        <f t="shared" si="40"/>
        <v>0</v>
      </c>
      <c r="BE152" s="146">
        <f t="shared" si="41"/>
        <v>0</v>
      </c>
      <c r="CA152" s="177">
        <v>3</v>
      </c>
      <c r="CB152" s="177">
        <v>0</v>
      </c>
      <c r="CZ152" s="146">
        <v>1.58E-3</v>
      </c>
    </row>
    <row r="153" spans="1:104">
      <c r="A153" s="171">
        <v>131</v>
      </c>
      <c r="B153" s="172" t="s">
        <v>368</v>
      </c>
      <c r="C153" s="173" t="s">
        <v>369</v>
      </c>
      <c r="D153" s="174" t="s">
        <v>73</v>
      </c>
      <c r="E153" s="175">
        <v>4</v>
      </c>
      <c r="F153" s="175">
        <v>0</v>
      </c>
      <c r="G153" s="176">
        <f t="shared" si="36"/>
        <v>0</v>
      </c>
      <c r="O153" s="170">
        <v>2</v>
      </c>
      <c r="AA153" s="146">
        <v>3</v>
      </c>
      <c r="AB153" s="146">
        <v>0</v>
      </c>
      <c r="AC153" s="146" t="s">
        <v>368</v>
      </c>
      <c r="AZ153" s="146">
        <v>2</v>
      </c>
      <c r="BA153" s="146">
        <f t="shared" si="37"/>
        <v>0</v>
      </c>
      <c r="BB153" s="146">
        <f t="shared" si="38"/>
        <v>0</v>
      </c>
      <c r="BC153" s="146">
        <f t="shared" si="39"/>
        <v>0</v>
      </c>
      <c r="BD153" s="146">
        <f t="shared" si="40"/>
        <v>0</v>
      </c>
      <c r="BE153" s="146">
        <f t="shared" si="41"/>
        <v>0</v>
      </c>
      <c r="CA153" s="177">
        <v>3</v>
      </c>
      <c r="CB153" s="177">
        <v>0</v>
      </c>
      <c r="CZ153" s="146">
        <v>1.35E-2</v>
      </c>
    </row>
    <row r="154" spans="1:104">
      <c r="A154" s="171">
        <v>132</v>
      </c>
      <c r="B154" s="172" t="s">
        <v>370</v>
      </c>
      <c r="C154" s="173" t="s">
        <v>371</v>
      </c>
      <c r="D154" s="174" t="s">
        <v>73</v>
      </c>
      <c r="E154" s="175">
        <v>3</v>
      </c>
      <c r="F154" s="175">
        <v>0</v>
      </c>
      <c r="G154" s="176">
        <f t="shared" si="36"/>
        <v>0</v>
      </c>
      <c r="O154" s="170">
        <v>2</v>
      </c>
      <c r="AA154" s="146">
        <v>3</v>
      </c>
      <c r="AB154" s="146">
        <v>0</v>
      </c>
      <c r="AC154" s="146" t="s">
        <v>370</v>
      </c>
      <c r="AZ154" s="146">
        <v>2</v>
      </c>
      <c r="BA154" s="146">
        <f t="shared" si="37"/>
        <v>0</v>
      </c>
      <c r="BB154" s="146">
        <f t="shared" si="38"/>
        <v>0</v>
      </c>
      <c r="BC154" s="146">
        <f t="shared" si="39"/>
        <v>0</v>
      </c>
      <c r="BD154" s="146">
        <f t="shared" si="40"/>
        <v>0</v>
      </c>
      <c r="BE154" s="146">
        <f t="shared" si="41"/>
        <v>0</v>
      </c>
      <c r="CA154" s="177">
        <v>3</v>
      </c>
      <c r="CB154" s="177">
        <v>0</v>
      </c>
      <c r="CZ154" s="146">
        <v>2.9999999999999997E-4</v>
      </c>
    </row>
    <row r="155" spans="1:104" ht="22.5">
      <c r="A155" s="171">
        <v>133</v>
      </c>
      <c r="B155" s="172" t="s">
        <v>372</v>
      </c>
      <c r="C155" s="173" t="s">
        <v>373</v>
      </c>
      <c r="D155" s="174" t="s">
        <v>73</v>
      </c>
      <c r="E155" s="175">
        <v>1</v>
      </c>
      <c r="F155" s="175">
        <v>0</v>
      </c>
      <c r="G155" s="176">
        <f t="shared" si="36"/>
        <v>0</v>
      </c>
      <c r="O155" s="170">
        <v>2</v>
      </c>
      <c r="AA155" s="146">
        <v>3</v>
      </c>
      <c r="AB155" s="146">
        <v>0</v>
      </c>
      <c r="AC155" s="146" t="s">
        <v>372</v>
      </c>
      <c r="AZ155" s="146">
        <v>2</v>
      </c>
      <c r="BA155" s="146">
        <f t="shared" si="37"/>
        <v>0</v>
      </c>
      <c r="BB155" s="146">
        <f t="shared" si="38"/>
        <v>0</v>
      </c>
      <c r="BC155" s="146">
        <f t="shared" si="39"/>
        <v>0</v>
      </c>
      <c r="BD155" s="146">
        <f t="shared" si="40"/>
        <v>0</v>
      </c>
      <c r="BE155" s="146">
        <f t="shared" si="41"/>
        <v>0</v>
      </c>
      <c r="CA155" s="177">
        <v>3</v>
      </c>
      <c r="CB155" s="177">
        <v>0</v>
      </c>
      <c r="CZ155" s="146">
        <v>4.5999999999999999E-3</v>
      </c>
    </row>
    <row r="156" spans="1:104">
      <c r="A156" s="171">
        <v>134</v>
      </c>
      <c r="B156" s="172" t="s">
        <v>374</v>
      </c>
      <c r="C156" s="173" t="s">
        <v>375</v>
      </c>
      <c r="D156" s="174" t="s">
        <v>73</v>
      </c>
      <c r="E156" s="175">
        <v>1</v>
      </c>
      <c r="F156" s="175">
        <v>0</v>
      </c>
      <c r="G156" s="176">
        <f t="shared" si="36"/>
        <v>0</v>
      </c>
      <c r="O156" s="170">
        <v>2</v>
      </c>
      <c r="AA156" s="146">
        <v>3</v>
      </c>
      <c r="AB156" s="146">
        <v>0</v>
      </c>
      <c r="AC156" s="146" t="s">
        <v>374</v>
      </c>
      <c r="AZ156" s="146">
        <v>2</v>
      </c>
      <c r="BA156" s="146">
        <f t="shared" si="37"/>
        <v>0</v>
      </c>
      <c r="BB156" s="146">
        <f t="shared" si="38"/>
        <v>0</v>
      </c>
      <c r="BC156" s="146">
        <f t="shared" si="39"/>
        <v>0</v>
      </c>
      <c r="BD156" s="146">
        <f t="shared" si="40"/>
        <v>0</v>
      </c>
      <c r="BE156" s="146">
        <f t="shared" si="41"/>
        <v>0</v>
      </c>
      <c r="CA156" s="177">
        <v>3</v>
      </c>
      <c r="CB156" s="177">
        <v>0</v>
      </c>
      <c r="CZ156" s="146">
        <v>3.7499999999999999E-2</v>
      </c>
    </row>
    <row r="157" spans="1:104">
      <c r="A157" s="171">
        <v>135</v>
      </c>
      <c r="B157" s="172" t="s">
        <v>376</v>
      </c>
      <c r="C157" s="173" t="s">
        <v>377</v>
      </c>
      <c r="D157" s="174" t="s">
        <v>73</v>
      </c>
      <c r="E157" s="175">
        <v>2</v>
      </c>
      <c r="F157" s="175">
        <v>0</v>
      </c>
      <c r="G157" s="176">
        <f t="shared" si="36"/>
        <v>0</v>
      </c>
      <c r="O157" s="170">
        <v>2</v>
      </c>
      <c r="AA157" s="146">
        <v>3</v>
      </c>
      <c r="AB157" s="146">
        <v>0</v>
      </c>
      <c r="AC157" s="146" t="s">
        <v>376</v>
      </c>
      <c r="AZ157" s="146">
        <v>2</v>
      </c>
      <c r="BA157" s="146">
        <f t="shared" si="37"/>
        <v>0</v>
      </c>
      <c r="BB157" s="146">
        <f t="shared" si="38"/>
        <v>0</v>
      </c>
      <c r="BC157" s="146">
        <f t="shared" si="39"/>
        <v>0</v>
      </c>
      <c r="BD157" s="146">
        <f t="shared" si="40"/>
        <v>0</v>
      </c>
      <c r="BE157" s="146">
        <f t="shared" si="41"/>
        <v>0</v>
      </c>
      <c r="CA157" s="177">
        <v>3</v>
      </c>
      <c r="CB157" s="177">
        <v>0</v>
      </c>
      <c r="CZ157" s="146">
        <v>2.0000000000000001E-4</v>
      </c>
    </row>
    <row r="158" spans="1:104">
      <c r="A158" s="171">
        <v>136</v>
      </c>
      <c r="B158" s="172" t="s">
        <v>378</v>
      </c>
      <c r="C158" s="173" t="s">
        <v>379</v>
      </c>
      <c r="D158" s="174" t="s">
        <v>73</v>
      </c>
      <c r="E158" s="175">
        <v>3</v>
      </c>
      <c r="F158" s="175">
        <v>0</v>
      </c>
      <c r="G158" s="176">
        <f t="shared" si="36"/>
        <v>0</v>
      </c>
      <c r="O158" s="170">
        <v>2</v>
      </c>
      <c r="AA158" s="146">
        <v>3</v>
      </c>
      <c r="AB158" s="146">
        <v>0</v>
      </c>
      <c r="AC158" s="146" t="s">
        <v>378</v>
      </c>
      <c r="AZ158" s="146">
        <v>2</v>
      </c>
      <c r="BA158" s="146">
        <f t="shared" si="37"/>
        <v>0</v>
      </c>
      <c r="BB158" s="146">
        <f t="shared" si="38"/>
        <v>0</v>
      </c>
      <c r="BC158" s="146">
        <f t="shared" si="39"/>
        <v>0</v>
      </c>
      <c r="BD158" s="146">
        <f t="shared" si="40"/>
        <v>0</v>
      </c>
      <c r="BE158" s="146">
        <f t="shared" si="41"/>
        <v>0</v>
      </c>
      <c r="CA158" s="177">
        <v>3</v>
      </c>
      <c r="CB158" s="177">
        <v>0</v>
      </c>
      <c r="CZ158" s="146">
        <v>5.9999999999999995E-4</v>
      </c>
    </row>
    <row r="159" spans="1:104">
      <c r="A159" s="171">
        <v>137</v>
      </c>
      <c r="B159" s="172" t="s">
        <v>380</v>
      </c>
      <c r="C159" s="173" t="s">
        <v>381</v>
      </c>
      <c r="D159" s="174" t="s">
        <v>73</v>
      </c>
      <c r="E159" s="175">
        <v>1</v>
      </c>
      <c r="F159" s="175">
        <v>0</v>
      </c>
      <c r="G159" s="176">
        <f t="shared" si="36"/>
        <v>0</v>
      </c>
      <c r="O159" s="170">
        <v>2</v>
      </c>
      <c r="AA159" s="146">
        <v>3</v>
      </c>
      <c r="AB159" s="146">
        <v>0</v>
      </c>
      <c r="AC159" s="146" t="s">
        <v>380</v>
      </c>
      <c r="AZ159" s="146">
        <v>2</v>
      </c>
      <c r="BA159" s="146">
        <f t="shared" si="37"/>
        <v>0</v>
      </c>
      <c r="BB159" s="146">
        <f t="shared" si="38"/>
        <v>0</v>
      </c>
      <c r="BC159" s="146">
        <f t="shared" si="39"/>
        <v>0</v>
      </c>
      <c r="BD159" s="146">
        <f t="shared" si="40"/>
        <v>0</v>
      </c>
      <c r="BE159" s="146">
        <f t="shared" si="41"/>
        <v>0</v>
      </c>
      <c r="CA159" s="177">
        <v>3</v>
      </c>
      <c r="CB159" s="177">
        <v>0</v>
      </c>
      <c r="CZ159" s="146">
        <v>7.2000000000000005E-4</v>
      </c>
    </row>
    <row r="160" spans="1:104" ht="22.5">
      <c r="A160" s="171">
        <v>138</v>
      </c>
      <c r="B160" s="172" t="s">
        <v>382</v>
      </c>
      <c r="C160" s="173" t="s">
        <v>383</v>
      </c>
      <c r="D160" s="174" t="s">
        <v>73</v>
      </c>
      <c r="E160" s="175">
        <v>10</v>
      </c>
      <c r="F160" s="175">
        <v>0</v>
      </c>
      <c r="G160" s="176">
        <f t="shared" si="36"/>
        <v>0</v>
      </c>
      <c r="O160" s="170">
        <v>2</v>
      </c>
      <c r="AA160" s="146">
        <v>3</v>
      </c>
      <c r="AB160" s="146">
        <v>0</v>
      </c>
      <c r="AC160" s="146" t="s">
        <v>382</v>
      </c>
      <c r="AZ160" s="146">
        <v>2</v>
      </c>
      <c r="BA160" s="146">
        <f t="shared" si="37"/>
        <v>0</v>
      </c>
      <c r="BB160" s="146">
        <f t="shared" si="38"/>
        <v>0</v>
      </c>
      <c r="BC160" s="146">
        <f t="shared" si="39"/>
        <v>0</v>
      </c>
      <c r="BD160" s="146">
        <f t="shared" si="40"/>
        <v>0</v>
      </c>
      <c r="BE160" s="146">
        <f t="shared" si="41"/>
        <v>0</v>
      </c>
      <c r="CA160" s="177">
        <v>3</v>
      </c>
      <c r="CB160" s="177">
        <v>0</v>
      </c>
      <c r="CZ160" s="146">
        <v>4.2999999999999999E-4</v>
      </c>
    </row>
    <row r="161" spans="1:104" ht="22.5">
      <c r="A161" s="171">
        <v>139</v>
      </c>
      <c r="B161" s="172" t="s">
        <v>384</v>
      </c>
      <c r="C161" s="173" t="s">
        <v>385</v>
      </c>
      <c r="D161" s="174" t="s">
        <v>73</v>
      </c>
      <c r="E161" s="175">
        <v>3</v>
      </c>
      <c r="F161" s="175">
        <v>0</v>
      </c>
      <c r="G161" s="176">
        <f t="shared" si="36"/>
        <v>0</v>
      </c>
      <c r="O161" s="170">
        <v>2</v>
      </c>
      <c r="AA161" s="146">
        <v>3</v>
      </c>
      <c r="AB161" s="146">
        <v>0</v>
      </c>
      <c r="AC161" s="146" t="s">
        <v>384</v>
      </c>
      <c r="AZ161" s="146">
        <v>2</v>
      </c>
      <c r="BA161" s="146">
        <f t="shared" si="37"/>
        <v>0</v>
      </c>
      <c r="BB161" s="146">
        <f t="shared" si="38"/>
        <v>0</v>
      </c>
      <c r="BC161" s="146">
        <f t="shared" si="39"/>
        <v>0</v>
      </c>
      <c r="BD161" s="146">
        <f t="shared" si="40"/>
        <v>0</v>
      </c>
      <c r="BE161" s="146">
        <f t="shared" si="41"/>
        <v>0</v>
      </c>
      <c r="CA161" s="177">
        <v>3</v>
      </c>
      <c r="CB161" s="177">
        <v>0</v>
      </c>
      <c r="CZ161" s="146">
        <v>5.0000000000000002E-5</v>
      </c>
    </row>
    <row r="162" spans="1:104">
      <c r="A162" s="171">
        <v>140</v>
      </c>
      <c r="B162" s="172" t="s">
        <v>386</v>
      </c>
      <c r="C162" s="173" t="s">
        <v>387</v>
      </c>
      <c r="D162" s="174" t="s">
        <v>73</v>
      </c>
      <c r="E162" s="175">
        <v>1</v>
      </c>
      <c r="F162" s="175">
        <v>0</v>
      </c>
      <c r="G162" s="176">
        <f t="shared" si="36"/>
        <v>0</v>
      </c>
      <c r="O162" s="170">
        <v>2</v>
      </c>
      <c r="AA162" s="146">
        <v>3</v>
      </c>
      <c r="AB162" s="146">
        <v>0</v>
      </c>
      <c r="AC162" s="146" t="s">
        <v>386</v>
      </c>
      <c r="AZ162" s="146">
        <v>2</v>
      </c>
      <c r="BA162" s="146">
        <f t="shared" si="37"/>
        <v>0</v>
      </c>
      <c r="BB162" s="146">
        <f t="shared" si="38"/>
        <v>0</v>
      </c>
      <c r="BC162" s="146">
        <f t="shared" si="39"/>
        <v>0</v>
      </c>
      <c r="BD162" s="146">
        <f t="shared" si="40"/>
        <v>0</v>
      </c>
      <c r="BE162" s="146">
        <f t="shared" si="41"/>
        <v>0</v>
      </c>
      <c r="CA162" s="177">
        <v>3</v>
      </c>
      <c r="CB162" s="177">
        <v>0</v>
      </c>
      <c r="CZ162" s="146">
        <v>4.3E-3</v>
      </c>
    </row>
    <row r="163" spans="1:104">
      <c r="A163" s="171">
        <v>141</v>
      </c>
      <c r="B163" s="172" t="s">
        <v>388</v>
      </c>
      <c r="C163" s="173" t="s">
        <v>389</v>
      </c>
      <c r="D163" s="174" t="s">
        <v>73</v>
      </c>
      <c r="E163" s="175">
        <v>1</v>
      </c>
      <c r="F163" s="175">
        <v>0</v>
      </c>
      <c r="G163" s="176">
        <f t="shared" si="36"/>
        <v>0</v>
      </c>
      <c r="O163" s="170">
        <v>2</v>
      </c>
      <c r="AA163" s="146">
        <v>3</v>
      </c>
      <c r="AB163" s="146">
        <v>0</v>
      </c>
      <c r="AC163" s="146" t="s">
        <v>388</v>
      </c>
      <c r="AZ163" s="146">
        <v>2</v>
      </c>
      <c r="BA163" s="146">
        <f t="shared" si="37"/>
        <v>0</v>
      </c>
      <c r="BB163" s="146">
        <f t="shared" si="38"/>
        <v>0</v>
      </c>
      <c r="BC163" s="146">
        <f t="shared" si="39"/>
        <v>0</v>
      </c>
      <c r="BD163" s="146">
        <f t="shared" si="40"/>
        <v>0</v>
      </c>
      <c r="BE163" s="146">
        <f t="shared" si="41"/>
        <v>0</v>
      </c>
      <c r="CA163" s="177">
        <v>3</v>
      </c>
      <c r="CB163" s="177">
        <v>0</v>
      </c>
      <c r="CZ163" s="146">
        <v>4.8999999999999998E-4</v>
      </c>
    </row>
    <row r="164" spans="1:104" ht="22.5">
      <c r="A164" s="171">
        <v>142</v>
      </c>
      <c r="B164" s="172" t="s">
        <v>390</v>
      </c>
      <c r="C164" s="173" t="s">
        <v>391</v>
      </c>
      <c r="D164" s="174" t="s">
        <v>73</v>
      </c>
      <c r="E164" s="175">
        <v>5</v>
      </c>
      <c r="F164" s="175">
        <v>0</v>
      </c>
      <c r="G164" s="176">
        <f t="shared" si="36"/>
        <v>0</v>
      </c>
      <c r="O164" s="170">
        <v>2</v>
      </c>
      <c r="AA164" s="146">
        <v>3</v>
      </c>
      <c r="AB164" s="146">
        <v>0</v>
      </c>
      <c r="AC164" s="146" t="s">
        <v>390</v>
      </c>
      <c r="AZ164" s="146">
        <v>2</v>
      </c>
      <c r="BA164" s="146">
        <f t="shared" si="37"/>
        <v>0</v>
      </c>
      <c r="BB164" s="146">
        <f t="shared" si="38"/>
        <v>0</v>
      </c>
      <c r="BC164" s="146">
        <f t="shared" si="39"/>
        <v>0</v>
      </c>
      <c r="BD164" s="146">
        <f t="shared" si="40"/>
        <v>0</v>
      </c>
      <c r="BE164" s="146">
        <f t="shared" si="41"/>
        <v>0</v>
      </c>
      <c r="CA164" s="177">
        <v>3</v>
      </c>
      <c r="CB164" s="177">
        <v>0</v>
      </c>
      <c r="CZ164" s="146">
        <v>5.1000000000000004E-4</v>
      </c>
    </row>
    <row r="165" spans="1:104">
      <c r="A165" s="171">
        <v>143</v>
      </c>
      <c r="B165" s="172" t="s">
        <v>392</v>
      </c>
      <c r="C165" s="173" t="s">
        <v>393</v>
      </c>
      <c r="D165" s="174" t="s">
        <v>73</v>
      </c>
      <c r="E165" s="175">
        <v>3</v>
      </c>
      <c r="F165" s="175">
        <v>0</v>
      </c>
      <c r="G165" s="176">
        <f t="shared" si="36"/>
        <v>0</v>
      </c>
      <c r="O165" s="170">
        <v>2</v>
      </c>
      <c r="AA165" s="146">
        <v>3</v>
      </c>
      <c r="AB165" s="146">
        <v>0</v>
      </c>
      <c r="AC165" s="146" t="s">
        <v>392</v>
      </c>
      <c r="AZ165" s="146">
        <v>2</v>
      </c>
      <c r="BA165" s="146">
        <f t="shared" si="37"/>
        <v>0</v>
      </c>
      <c r="BB165" s="146">
        <f t="shared" si="38"/>
        <v>0</v>
      </c>
      <c r="BC165" s="146">
        <f t="shared" si="39"/>
        <v>0</v>
      </c>
      <c r="BD165" s="146">
        <f t="shared" si="40"/>
        <v>0</v>
      </c>
      <c r="BE165" s="146">
        <f t="shared" si="41"/>
        <v>0</v>
      </c>
      <c r="CA165" s="177">
        <v>3</v>
      </c>
      <c r="CB165" s="177">
        <v>0</v>
      </c>
      <c r="CZ165" s="146">
        <v>2.9999999999999997E-4</v>
      </c>
    </row>
    <row r="166" spans="1:104" ht="22.5">
      <c r="A166" s="171">
        <v>144</v>
      </c>
      <c r="B166" s="172" t="s">
        <v>394</v>
      </c>
      <c r="C166" s="173" t="s">
        <v>395</v>
      </c>
      <c r="D166" s="174" t="s">
        <v>73</v>
      </c>
      <c r="E166" s="175">
        <v>1</v>
      </c>
      <c r="F166" s="175">
        <v>0</v>
      </c>
      <c r="G166" s="176">
        <f t="shared" si="36"/>
        <v>0</v>
      </c>
      <c r="O166" s="170">
        <v>2</v>
      </c>
      <c r="AA166" s="146">
        <v>3</v>
      </c>
      <c r="AB166" s="146">
        <v>0</v>
      </c>
      <c r="AC166" s="146" t="s">
        <v>394</v>
      </c>
      <c r="AZ166" s="146">
        <v>2</v>
      </c>
      <c r="BA166" s="146">
        <f t="shared" si="37"/>
        <v>0</v>
      </c>
      <c r="BB166" s="146">
        <f t="shared" si="38"/>
        <v>0</v>
      </c>
      <c r="BC166" s="146">
        <f t="shared" si="39"/>
        <v>0</v>
      </c>
      <c r="BD166" s="146">
        <f t="shared" si="40"/>
        <v>0</v>
      </c>
      <c r="BE166" s="146">
        <f t="shared" si="41"/>
        <v>0</v>
      </c>
      <c r="CA166" s="177">
        <v>3</v>
      </c>
      <c r="CB166" s="177">
        <v>0</v>
      </c>
      <c r="CZ166" s="146">
        <v>0</v>
      </c>
    </row>
    <row r="167" spans="1:104">
      <c r="A167" s="171">
        <v>145</v>
      </c>
      <c r="B167" s="172" t="s">
        <v>396</v>
      </c>
      <c r="C167" s="173" t="s">
        <v>397</v>
      </c>
      <c r="D167" s="174" t="s">
        <v>73</v>
      </c>
      <c r="E167" s="175">
        <v>2</v>
      </c>
      <c r="F167" s="175">
        <v>0</v>
      </c>
      <c r="G167" s="176">
        <f t="shared" si="36"/>
        <v>0</v>
      </c>
      <c r="O167" s="170">
        <v>2</v>
      </c>
      <c r="AA167" s="146">
        <v>3</v>
      </c>
      <c r="AB167" s="146">
        <v>0</v>
      </c>
      <c r="AC167" s="146" t="s">
        <v>396</v>
      </c>
      <c r="AZ167" s="146">
        <v>2</v>
      </c>
      <c r="BA167" s="146">
        <f t="shared" si="37"/>
        <v>0</v>
      </c>
      <c r="BB167" s="146">
        <f t="shared" si="38"/>
        <v>0</v>
      </c>
      <c r="BC167" s="146">
        <f t="shared" si="39"/>
        <v>0</v>
      </c>
      <c r="BD167" s="146">
        <f t="shared" si="40"/>
        <v>0</v>
      </c>
      <c r="BE167" s="146">
        <f t="shared" si="41"/>
        <v>0</v>
      </c>
      <c r="CA167" s="177">
        <v>3</v>
      </c>
      <c r="CB167" s="177">
        <v>0</v>
      </c>
      <c r="CZ167" s="146">
        <v>1.4999999999999999E-4</v>
      </c>
    </row>
    <row r="168" spans="1:104">
      <c r="A168" s="171">
        <v>146</v>
      </c>
      <c r="B168" s="172" t="s">
        <v>398</v>
      </c>
      <c r="C168" s="173" t="s">
        <v>399</v>
      </c>
      <c r="D168" s="174" t="s">
        <v>73</v>
      </c>
      <c r="E168" s="175">
        <v>5</v>
      </c>
      <c r="F168" s="175">
        <v>0</v>
      </c>
      <c r="G168" s="176">
        <f t="shared" si="36"/>
        <v>0</v>
      </c>
      <c r="O168" s="170">
        <v>2</v>
      </c>
      <c r="AA168" s="146">
        <v>3</v>
      </c>
      <c r="AB168" s="146">
        <v>0</v>
      </c>
      <c r="AC168" s="146" t="s">
        <v>398</v>
      </c>
      <c r="AZ168" s="146">
        <v>2</v>
      </c>
      <c r="BA168" s="146">
        <f t="shared" si="37"/>
        <v>0</v>
      </c>
      <c r="BB168" s="146">
        <f t="shared" si="38"/>
        <v>0</v>
      </c>
      <c r="BC168" s="146">
        <f t="shared" si="39"/>
        <v>0</v>
      </c>
      <c r="BD168" s="146">
        <f t="shared" si="40"/>
        <v>0</v>
      </c>
      <c r="BE168" s="146">
        <f t="shared" si="41"/>
        <v>0</v>
      </c>
      <c r="CA168" s="177">
        <v>3</v>
      </c>
      <c r="CB168" s="177">
        <v>0</v>
      </c>
      <c r="CZ168" s="146">
        <v>1.34E-3</v>
      </c>
    </row>
    <row r="169" spans="1:104">
      <c r="A169" s="171">
        <v>147</v>
      </c>
      <c r="B169" s="172" t="s">
        <v>400</v>
      </c>
      <c r="C169" s="173" t="s">
        <v>401</v>
      </c>
      <c r="D169" s="174" t="s">
        <v>73</v>
      </c>
      <c r="E169" s="175">
        <v>1</v>
      </c>
      <c r="F169" s="175">
        <v>0</v>
      </c>
      <c r="G169" s="176">
        <f t="shared" si="36"/>
        <v>0</v>
      </c>
      <c r="O169" s="170">
        <v>2</v>
      </c>
      <c r="AA169" s="146">
        <v>3</v>
      </c>
      <c r="AB169" s="146">
        <v>0</v>
      </c>
      <c r="AC169" s="146" t="s">
        <v>400</v>
      </c>
      <c r="AZ169" s="146">
        <v>2</v>
      </c>
      <c r="BA169" s="146">
        <f t="shared" si="37"/>
        <v>0</v>
      </c>
      <c r="BB169" s="146">
        <f t="shared" si="38"/>
        <v>0</v>
      </c>
      <c r="BC169" s="146">
        <f t="shared" si="39"/>
        <v>0</v>
      </c>
      <c r="BD169" s="146">
        <f t="shared" si="40"/>
        <v>0</v>
      </c>
      <c r="BE169" s="146">
        <f t="shared" si="41"/>
        <v>0</v>
      </c>
      <c r="CA169" s="177">
        <v>3</v>
      </c>
      <c r="CB169" s="177">
        <v>0</v>
      </c>
      <c r="CZ169" s="146">
        <v>1.6900000000000001E-3</v>
      </c>
    </row>
    <row r="170" spans="1:104">
      <c r="A170" s="171">
        <v>148</v>
      </c>
      <c r="B170" s="172" t="s">
        <v>402</v>
      </c>
      <c r="C170" s="173" t="s">
        <v>403</v>
      </c>
      <c r="D170" s="174" t="s">
        <v>73</v>
      </c>
      <c r="E170" s="175">
        <v>3</v>
      </c>
      <c r="F170" s="175">
        <v>0</v>
      </c>
      <c r="G170" s="176">
        <f t="shared" si="36"/>
        <v>0</v>
      </c>
      <c r="O170" s="170">
        <v>2</v>
      </c>
      <c r="AA170" s="146">
        <v>3</v>
      </c>
      <c r="AB170" s="146">
        <v>0</v>
      </c>
      <c r="AC170" s="146" t="s">
        <v>402</v>
      </c>
      <c r="AZ170" s="146">
        <v>2</v>
      </c>
      <c r="BA170" s="146">
        <f t="shared" si="37"/>
        <v>0</v>
      </c>
      <c r="BB170" s="146">
        <f t="shared" si="38"/>
        <v>0</v>
      </c>
      <c r="BC170" s="146">
        <f t="shared" si="39"/>
        <v>0</v>
      </c>
      <c r="BD170" s="146">
        <f t="shared" si="40"/>
        <v>0</v>
      </c>
      <c r="BE170" s="146">
        <f t="shared" si="41"/>
        <v>0</v>
      </c>
      <c r="CA170" s="177">
        <v>3</v>
      </c>
      <c r="CB170" s="177">
        <v>0</v>
      </c>
      <c r="CZ170" s="146">
        <v>2.1299999999999999E-3</v>
      </c>
    </row>
    <row r="171" spans="1:104">
      <c r="A171" s="171">
        <v>149</v>
      </c>
      <c r="B171" s="172" t="s">
        <v>404</v>
      </c>
      <c r="C171" s="173" t="s">
        <v>405</v>
      </c>
      <c r="D171" s="174" t="s">
        <v>406</v>
      </c>
      <c r="E171" s="175">
        <v>1</v>
      </c>
      <c r="F171" s="175">
        <v>0</v>
      </c>
      <c r="G171" s="176">
        <f t="shared" si="36"/>
        <v>0</v>
      </c>
      <c r="O171" s="170">
        <v>2</v>
      </c>
      <c r="AA171" s="146">
        <v>3</v>
      </c>
      <c r="AB171" s="146">
        <v>0</v>
      </c>
      <c r="AC171" s="146" t="s">
        <v>404</v>
      </c>
      <c r="AZ171" s="146">
        <v>2</v>
      </c>
      <c r="BA171" s="146">
        <f t="shared" si="37"/>
        <v>0</v>
      </c>
      <c r="BB171" s="146">
        <f t="shared" si="38"/>
        <v>0</v>
      </c>
      <c r="BC171" s="146">
        <f t="shared" si="39"/>
        <v>0</v>
      </c>
      <c r="BD171" s="146">
        <f t="shared" si="40"/>
        <v>0</v>
      </c>
      <c r="BE171" s="146">
        <f t="shared" si="41"/>
        <v>0</v>
      </c>
      <c r="CA171" s="177">
        <v>3</v>
      </c>
      <c r="CB171" s="177">
        <v>0</v>
      </c>
      <c r="CZ171" s="146">
        <v>0</v>
      </c>
    </row>
    <row r="172" spans="1:104" ht="22.5">
      <c r="A172" s="171">
        <v>150</v>
      </c>
      <c r="B172" s="172" t="s">
        <v>407</v>
      </c>
      <c r="C172" s="173" t="s">
        <v>408</v>
      </c>
      <c r="D172" s="174" t="s">
        <v>73</v>
      </c>
      <c r="E172" s="175">
        <v>1</v>
      </c>
      <c r="F172" s="175">
        <v>0</v>
      </c>
      <c r="G172" s="176">
        <f t="shared" si="36"/>
        <v>0</v>
      </c>
      <c r="O172" s="170">
        <v>2</v>
      </c>
      <c r="AA172" s="146">
        <v>3</v>
      </c>
      <c r="AB172" s="146">
        <v>0</v>
      </c>
      <c r="AC172" s="146" t="s">
        <v>407</v>
      </c>
      <c r="AZ172" s="146">
        <v>2</v>
      </c>
      <c r="BA172" s="146">
        <f t="shared" si="37"/>
        <v>0</v>
      </c>
      <c r="BB172" s="146">
        <f t="shared" si="38"/>
        <v>0</v>
      </c>
      <c r="BC172" s="146">
        <f t="shared" si="39"/>
        <v>0</v>
      </c>
      <c r="BD172" s="146">
        <f t="shared" si="40"/>
        <v>0</v>
      </c>
      <c r="BE172" s="146">
        <f t="shared" si="41"/>
        <v>0</v>
      </c>
      <c r="CA172" s="177">
        <v>3</v>
      </c>
      <c r="CB172" s="177">
        <v>0</v>
      </c>
      <c r="CZ172" s="146">
        <v>5.9999999999999995E-4</v>
      </c>
    </row>
    <row r="173" spans="1:104" ht="22.5">
      <c r="A173" s="171">
        <v>151</v>
      </c>
      <c r="B173" s="172" t="s">
        <v>409</v>
      </c>
      <c r="C173" s="173" t="s">
        <v>410</v>
      </c>
      <c r="D173" s="174" t="s">
        <v>73</v>
      </c>
      <c r="E173" s="175">
        <v>1</v>
      </c>
      <c r="F173" s="175">
        <v>0</v>
      </c>
      <c r="G173" s="176">
        <f t="shared" si="36"/>
        <v>0</v>
      </c>
      <c r="O173" s="170">
        <v>2</v>
      </c>
      <c r="AA173" s="146">
        <v>3</v>
      </c>
      <c r="AB173" s="146">
        <v>0</v>
      </c>
      <c r="AC173" s="146" t="s">
        <v>409</v>
      </c>
      <c r="AZ173" s="146">
        <v>2</v>
      </c>
      <c r="BA173" s="146">
        <f t="shared" si="37"/>
        <v>0</v>
      </c>
      <c r="BB173" s="146">
        <f t="shared" si="38"/>
        <v>0</v>
      </c>
      <c r="BC173" s="146">
        <f t="shared" si="39"/>
        <v>0</v>
      </c>
      <c r="BD173" s="146">
        <f t="shared" si="40"/>
        <v>0</v>
      </c>
      <c r="BE173" s="146">
        <f t="shared" si="41"/>
        <v>0</v>
      </c>
      <c r="CA173" s="177">
        <v>3</v>
      </c>
      <c r="CB173" s="177">
        <v>0</v>
      </c>
      <c r="CZ173" s="146">
        <v>5.9999999999999995E-4</v>
      </c>
    </row>
    <row r="174" spans="1:104">
      <c r="A174" s="171">
        <v>152</v>
      </c>
      <c r="B174" s="172" t="s">
        <v>411</v>
      </c>
      <c r="C174" s="173" t="s">
        <v>412</v>
      </c>
      <c r="D174" s="174" t="s">
        <v>61</v>
      </c>
      <c r="E174" s="175"/>
      <c r="F174" s="175">
        <v>0</v>
      </c>
      <c r="G174" s="176">
        <f t="shared" si="36"/>
        <v>0</v>
      </c>
      <c r="O174" s="170">
        <v>2</v>
      </c>
      <c r="AA174" s="146">
        <v>7</v>
      </c>
      <c r="AB174" s="146">
        <v>1002</v>
      </c>
      <c r="AC174" s="146">
        <v>5</v>
      </c>
      <c r="AZ174" s="146">
        <v>2</v>
      </c>
      <c r="BA174" s="146">
        <f t="shared" si="37"/>
        <v>0</v>
      </c>
      <c r="BB174" s="146">
        <f t="shared" si="38"/>
        <v>0</v>
      </c>
      <c r="BC174" s="146">
        <f t="shared" si="39"/>
        <v>0</v>
      </c>
      <c r="BD174" s="146">
        <f t="shared" si="40"/>
        <v>0</v>
      </c>
      <c r="BE174" s="146">
        <f t="shared" si="41"/>
        <v>0</v>
      </c>
      <c r="CA174" s="177">
        <v>7</v>
      </c>
      <c r="CB174" s="177">
        <v>1002</v>
      </c>
      <c r="CZ174" s="146">
        <v>0</v>
      </c>
    </row>
    <row r="175" spans="1:104">
      <c r="A175" s="184"/>
      <c r="B175" s="185" t="s">
        <v>74</v>
      </c>
      <c r="C175" s="186" t="str">
        <f>CONCATENATE(B117," ",C117)</f>
        <v>731 Kotelny</v>
      </c>
      <c r="D175" s="187"/>
      <c r="E175" s="188"/>
      <c r="F175" s="189"/>
      <c r="G175" s="190">
        <f>SUM(G117:G174)</f>
        <v>0</v>
      </c>
      <c r="O175" s="170">
        <v>4</v>
      </c>
      <c r="BA175" s="191">
        <f>SUM(BA117:BA174)</f>
        <v>0</v>
      </c>
      <c r="BB175" s="191">
        <f>SUM(BB117:BB174)</f>
        <v>0</v>
      </c>
      <c r="BC175" s="191">
        <f>SUM(BC117:BC174)</f>
        <v>0</v>
      </c>
      <c r="BD175" s="191">
        <f>SUM(BD117:BD174)</f>
        <v>0</v>
      </c>
      <c r="BE175" s="191">
        <f>SUM(BE117:BE174)</f>
        <v>0</v>
      </c>
    </row>
    <row r="176" spans="1:104">
      <c r="A176" s="163" t="s">
        <v>72</v>
      </c>
      <c r="B176" s="164" t="s">
        <v>413</v>
      </c>
      <c r="C176" s="165" t="s">
        <v>414</v>
      </c>
      <c r="D176" s="166"/>
      <c r="E176" s="167"/>
      <c r="F176" s="167"/>
      <c r="G176" s="168"/>
      <c r="H176" s="169"/>
      <c r="I176" s="169"/>
      <c r="O176" s="170">
        <v>1</v>
      </c>
    </row>
    <row r="177" spans="1:104" ht="22.5">
      <c r="A177" s="171">
        <v>153</v>
      </c>
      <c r="B177" s="172" t="s">
        <v>415</v>
      </c>
      <c r="C177" s="173" t="s">
        <v>416</v>
      </c>
      <c r="D177" s="174" t="s">
        <v>91</v>
      </c>
      <c r="E177" s="175">
        <v>8</v>
      </c>
      <c r="F177" s="175">
        <v>0</v>
      </c>
      <c r="G177" s="176">
        <f t="shared" ref="G177:G184" si="42">E177*F177</f>
        <v>0</v>
      </c>
      <c r="O177" s="170">
        <v>2</v>
      </c>
      <c r="AA177" s="146">
        <v>1</v>
      </c>
      <c r="AB177" s="146">
        <v>7</v>
      </c>
      <c r="AC177" s="146">
        <v>7</v>
      </c>
      <c r="AZ177" s="146">
        <v>2</v>
      </c>
      <c r="BA177" s="146">
        <f t="shared" ref="BA177:BA184" si="43">IF(AZ177=1,G177,0)</f>
        <v>0</v>
      </c>
      <c r="BB177" s="146">
        <f t="shared" ref="BB177:BB184" si="44">IF(AZ177=2,G177,0)</f>
        <v>0</v>
      </c>
      <c r="BC177" s="146">
        <f t="shared" ref="BC177:BC184" si="45">IF(AZ177=3,G177,0)</f>
        <v>0</v>
      </c>
      <c r="BD177" s="146">
        <f t="shared" ref="BD177:BD184" si="46">IF(AZ177=4,G177,0)</f>
        <v>0</v>
      </c>
      <c r="BE177" s="146">
        <f t="shared" ref="BE177:BE184" si="47">IF(AZ177=5,G177,0)</f>
        <v>0</v>
      </c>
      <c r="CA177" s="177">
        <v>1</v>
      </c>
      <c r="CB177" s="177">
        <v>7</v>
      </c>
      <c r="CZ177" s="146">
        <v>1.2E-4</v>
      </c>
    </row>
    <row r="178" spans="1:104" ht="22.5">
      <c r="A178" s="171">
        <v>154</v>
      </c>
      <c r="B178" s="172" t="s">
        <v>138</v>
      </c>
      <c r="C178" s="173" t="s">
        <v>139</v>
      </c>
      <c r="D178" s="174" t="s">
        <v>91</v>
      </c>
      <c r="E178" s="175">
        <v>126</v>
      </c>
      <c r="F178" s="175">
        <v>0</v>
      </c>
      <c r="G178" s="176">
        <f t="shared" si="42"/>
        <v>0</v>
      </c>
      <c r="O178" s="170">
        <v>2</v>
      </c>
      <c r="AA178" s="146">
        <v>1</v>
      </c>
      <c r="AB178" s="146">
        <v>7</v>
      </c>
      <c r="AC178" s="146">
        <v>7</v>
      </c>
      <c r="AZ178" s="146">
        <v>2</v>
      </c>
      <c r="BA178" s="146">
        <f t="shared" si="43"/>
        <v>0</v>
      </c>
      <c r="BB178" s="146">
        <f t="shared" si="44"/>
        <v>0</v>
      </c>
      <c r="BC178" s="146">
        <f t="shared" si="45"/>
        <v>0</v>
      </c>
      <c r="BD178" s="146">
        <f t="shared" si="46"/>
        <v>0</v>
      </c>
      <c r="BE178" s="146">
        <f t="shared" si="47"/>
        <v>0</v>
      </c>
      <c r="CA178" s="177">
        <v>1</v>
      </c>
      <c r="CB178" s="177">
        <v>7</v>
      </c>
      <c r="CZ178" s="146">
        <v>5.0000000000000002E-5</v>
      </c>
    </row>
    <row r="179" spans="1:104" ht="22.5">
      <c r="A179" s="171">
        <v>155</v>
      </c>
      <c r="B179" s="172" t="s">
        <v>140</v>
      </c>
      <c r="C179" s="173" t="s">
        <v>141</v>
      </c>
      <c r="D179" s="174" t="s">
        <v>91</v>
      </c>
      <c r="E179" s="175">
        <v>18</v>
      </c>
      <c r="F179" s="175">
        <v>0</v>
      </c>
      <c r="G179" s="176">
        <f t="shared" si="42"/>
        <v>0</v>
      </c>
      <c r="O179" s="170">
        <v>2</v>
      </c>
      <c r="AA179" s="146">
        <v>1</v>
      </c>
      <c r="AB179" s="146">
        <v>7</v>
      </c>
      <c r="AC179" s="146">
        <v>7</v>
      </c>
      <c r="AZ179" s="146">
        <v>2</v>
      </c>
      <c r="BA179" s="146">
        <f t="shared" si="43"/>
        <v>0</v>
      </c>
      <c r="BB179" s="146">
        <f t="shared" si="44"/>
        <v>0</v>
      </c>
      <c r="BC179" s="146">
        <f t="shared" si="45"/>
        <v>0</v>
      </c>
      <c r="BD179" s="146">
        <f t="shared" si="46"/>
        <v>0</v>
      </c>
      <c r="BE179" s="146">
        <f t="shared" si="47"/>
        <v>0</v>
      </c>
      <c r="CA179" s="177">
        <v>1</v>
      </c>
      <c r="CB179" s="177">
        <v>7</v>
      </c>
      <c r="CZ179" s="146">
        <v>1.2E-4</v>
      </c>
    </row>
    <row r="180" spans="1:104" ht="22.5">
      <c r="A180" s="171">
        <v>156</v>
      </c>
      <c r="B180" s="172" t="s">
        <v>417</v>
      </c>
      <c r="C180" s="173" t="s">
        <v>418</v>
      </c>
      <c r="D180" s="174" t="s">
        <v>91</v>
      </c>
      <c r="E180" s="175">
        <v>126</v>
      </c>
      <c r="F180" s="175">
        <v>0</v>
      </c>
      <c r="G180" s="176">
        <f t="shared" si="42"/>
        <v>0</v>
      </c>
      <c r="O180" s="170">
        <v>2</v>
      </c>
      <c r="AA180" s="146">
        <v>1</v>
      </c>
      <c r="AB180" s="146">
        <v>7</v>
      </c>
      <c r="AC180" s="146">
        <v>7</v>
      </c>
      <c r="AZ180" s="146">
        <v>2</v>
      </c>
      <c r="BA180" s="146">
        <f t="shared" si="43"/>
        <v>0</v>
      </c>
      <c r="BB180" s="146">
        <f t="shared" si="44"/>
        <v>0</v>
      </c>
      <c r="BC180" s="146">
        <f t="shared" si="45"/>
        <v>0</v>
      </c>
      <c r="BD180" s="146">
        <f t="shared" si="46"/>
        <v>0</v>
      </c>
      <c r="BE180" s="146">
        <f t="shared" si="47"/>
        <v>0</v>
      </c>
      <c r="CA180" s="177">
        <v>1</v>
      </c>
      <c r="CB180" s="177">
        <v>7</v>
      </c>
      <c r="CZ180" s="146">
        <v>5.0099999999999997E-3</v>
      </c>
    </row>
    <row r="181" spans="1:104" ht="22.5">
      <c r="A181" s="171">
        <v>157</v>
      </c>
      <c r="B181" s="172" t="s">
        <v>419</v>
      </c>
      <c r="C181" s="173" t="s">
        <v>420</v>
      </c>
      <c r="D181" s="174" t="s">
        <v>91</v>
      </c>
      <c r="E181" s="175">
        <v>8</v>
      </c>
      <c r="F181" s="175">
        <v>0</v>
      </c>
      <c r="G181" s="176">
        <f t="shared" si="42"/>
        <v>0</v>
      </c>
      <c r="O181" s="170">
        <v>2</v>
      </c>
      <c r="AA181" s="146">
        <v>1</v>
      </c>
      <c r="AB181" s="146">
        <v>7</v>
      </c>
      <c r="AC181" s="146">
        <v>7</v>
      </c>
      <c r="AZ181" s="146">
        <v>2</v>
      </c>
      <c r="BA181" s="146">
        <f t="shared" si="43"/>
        <v>0</v>
      </c>
      <c r="BB181" s="146">
        <f t="shared" si="44"/>
        <v>0</v>
      </c>
      <c r="BC181" s="146">
        <f t="shared" si="45"/>
        <v>0</v>
      </c>
      <c r="BD181" s="146">
        <f t="shared" si="46"/>
        <v>0</v>
      </c>
      <c r="BE181" s="146">
        <f t="shared" si="47"/>
        <v>0</v>
      </c>
      <c r="CA181" s="177">
        <v>1</v>
      </c>
      <c r="CB181" s="177">
        <v>7</v>
      </c>
      <c r="CZ181" s="146">
        <v>5.0200000000000002E-3</v>
      </c>
    </row>
    <row r="182" spans="1:104" ht="22.5">
      <c r="A182" s="171">
        <v>158</v>
      </c>
      <c r="B182" s="172" t="s">
        <v>421</v>
      </c>
      <c r="C182" s="173" t="s">
        <v>422</v>
      </c>
      <c r="D182" s="174" t="s">
        <v>91</v>
      </c>
      <c r="E182" s="175">
        <v>18</v>
      </c>
      <c r="F182" s="175">
        <v>0</v>
      </c>
      <c r="G182" s="176">
        <f t="shared" si="42"/>
        <v>0</v>
      </c>
      <c r="O182" s="170">
        <v>2</v>
      </c>
      <c r="AA182" s="146">
        <v>1</v>
      </c>
      <c r="AB182" s="146">
        <v>0</v>
      </c>
      <c r="AC182" s="146">
        <v>0</v>
      </c>
      <c r="AZ182" s="146">
        <v>2</v>
      </c>
      <c r="BA182" s="146">
        <f t="shared" si="43"/>
        <v>0</v>
      </c>
      <c r="BB182" s="146">
        <f t="shared" si="44"/>
        <v>0</v>
      </c>
      <c r="BC182" s="146">
        <f t="shared" si="45"/>
        <v>0</v>
      </c>
      <c r="BD182" s="146">
        <f t="shared" si="46"/>
        <v>0</v>
      </c>
      <c r="BE182" s="146">
        <f t="shared" si="47"/>
        <v>0</v>
      </c>
      <c r="CA182" s="177">
        <v>1</v>
      </c>
      <c r="CB182" s="177">
        <v>0</v>
      </c>
      <c r="CZ182" s="146">
        <v>5.0600000000000003E-3</v>
      </c>
    </row>
    <row r="183" spans="1:104">
      <c r="A183" s="171">
        <v>159</v>
      </c>
      <c r="B183" s="172" t="s">
        <v>423</v>
      </c>
      <c r="C183" s="173" t="s">
        <v>424</v>
      </c>
      <c r="D183" s="174" t="s">
        <v>91</v>
      </c>
      <c r="E183" s="175">
        <v>8</v>
      </c>
      <c r="F183" s="175">
        <v>0</v>
      </c>
      <c r="G183" s="176">
        <f t="shared" si="42"/>
        <v>0</v>
      </c>
      <c r="O183" s="170">
        <v>2</v>
      </c>
      <c r="AA183" s="146">
        <v>3</v>
      </c>
      <c r="AB183" s="146">
        <v>7</v>
      </c>
      <c r="AC183" s="146" t="s">
        <v>423</v>
      </c>
      <c r="AZ183" s="146">
        <v>2</v>
      </c>
      <c r="BA183" s="146">
        <f t="shared" si="43"/>
        <v>0</v>
      </c>
      <c r="BB183" s="146">
        <f t="shared" si="44"/>
        <v>0</v>
      </c>
      <c r="BC183" s="146">
        <f t="shared" si="45"/>
        <v>0</v>
      </c>
      <c r="BD183" s="146">
        <f t="shared" si="46"/>
        <v>0</v>
      </c>
      <c r="BE183" s="146">
        <f t="shared" si="47"/>
        <v>0</v>
      </c>
      <c r="CA183" s="177">
        <v>3</v>
      </c>
      <c r="CB183" s="177">
        <v>7</v>
      </c>
      <c r="CZ183" s="146">
        <v>1.4E-3</v>
      </c>
    </row>
    <row r="184" spans="1:104">
      <c r="A184" s="171">
        <v>160</v>
      </c>
      <c r="B184" s="172" t="s">
        <v>425</v>
      </c>
      <c r="C184" s="173" t="s">
        <v>426</v>
      </c>
      <c r="D184" s="174" t="s">
        <v>91</v>
      </c>
      <c r="E184" s="175">
        <v>126</v>
      </c>
      <c r="F184" s="175">
        <v>0</v>
      </c>
      <c r="G184" s="176">
        <f t="shared" si="42"/>
        <v>0</v>
      </c>
      <c r="O184" s="170">
        <v>2</v>
      </c>
      <c r="AA184" s="146">
        <v>3</v>
      </c>
      <c r="AB184" s="146">
        <v>7</v>
      </c>
      <c r="AC184" s="146" t="s">
        <v>425</v>
      </c>
      <c r="AZ184" s="146">
        <v>2</v>
      </c>
      <c r="BA184" s="146">
        <f t="shared" si="43"/>
        <v>0</v>
      </c>
      <c r="BB184" s="146">
        <f t="shared" si="44"/>
        <v>0</v>
      </c>
      <c r="BC184" s="146">
        <f t="shared" si="45"/>
        <v>0</v>
      </c>
      <c r="BD184" s="146">
        <f t="shared" si="46"/>
        <v>0</v>
      </c>
      <c r="BE184" s="146">
        <f t="shared" si="47"/>
        <v>0</v>
      </c>
      <c r="CA184" s="177">
        <v>3</v>
      </c>
      <c r="CB184" s="177">
        <v>7</v>
      </c>
      <c r="CZ184" s="146">
        <v>7.5000000000000002E-4</v>
      </c>
    </row>
    <row r="185" spans="1:104">
      <c r="A185" s="178"/>
      <c r="B185" s="180"/>
      <c r="C185" s="224" t="s">
        <v>427</v>
      </c>
      <c r="D185" s="225"/>
      <c r="E185" s="181">
        <v>0</v>
      </c>
      <c r="F185" s="182"/>
      <c r="G185" s="183"/>
      <c r="M185" s="179" t="s">
        <v>427</v>
      </c>
      <c r="O185" s="170"/>
    </row>
    <row r="186" spans="1:104">
      <c r="A186" s="178"/>
      <c r="B186" s="180"/>
      <c r="C186" s="224" t="s">
        <v>428</v>
      </c>
      <c r="D186" s="225"/>
      <c r="E186" s="181">
        <v>82</v>
      </c>
      <c r="F186" s="182"/>
      <c r="G186" s="183"/>
      <c r="M186" s="179" t="s">
        <v>428</v>
      </c>
      <c r="O186" s="170"/>
    </row>
    <row r="187" spans="1:104">
      <c r="A187" s="178"/>
      <c r="B187" s="180"/>
      <c r="C187" s="224" t="s">
        <v>429</v>
      </c>
      <c r="D187" s="225"/>
      <c r="E187" s="181">
        <v>28</v>
      </c>
      <c r="F187" s="182"/>
      <c r="G187" s="183"/>
      <c r="M187" s="179" t="s">
        <v>429</v>
      </c>
      <c r="O187" s="170"/>
    </row>
    <row r="188" spans="1:104">
      <c r="A188" s="178"/>
      <c r="B188" s="180"/>
      <c r="C188" s="224" t="s">
        <v>430</v>
      </c>
      <c r="D188" s="225"/>
      <c r="E188" s="181">
        <v>16</v>
      </c>
      <c r="F188" s="182"/>
      <c r="G188" s="183"/>
      <c r="M188" s="179" t="s">
        <v>430</v>
      </c>
      <c r="O188" s="170"/>
    </row>
    <row r="189" spans="1:104" ht="22.5">
      <c r="A189" s="171">
        <v>161</v>
      </c>
      <c r="B189" s="172" t="s">
        <v>431</v>
      </c>
      <c r="C189" s="173" t="s">
        <v>432</v>
      </c>
      <c r="D189" s="174" t="s">
        <v>91</v>
      </c>
      <c r="E189" s="175">
        <v>10</v>
      </c>
      <c r="F189" s="175">
        <v>0</v>
      </c>
      <c r="G189" s="176">
        <f>E189*F189</f>
        <v>0</v>
      </c>
      <c r="O189" s="170">
        <v>2</v>
      </c>
      <c r="AA189" s="146">
        <v>3</v>
      </c>
      <c r="AB189" s="146">
        <v>7</v>
      </c>
      <c r="AC189" s="146" t="s">
        <v>431</v>
      </c>
      <c r="AZ189" s="146">
        <v>2</v>
      </c>
      <c r="BA189" s="146">
        <f>IF(AZ189=1,G189,0)</f>
        <v>0</v>
      </c>
      <c r="BB189" s="146">
        <f>IF(AZ189=2,G189,0)</f>
        <v>0</v>
      </c>
      <c r="BC189" s="146">
        <f>IF(AZ189=3,G189,0)</f>
        <v>0</v>
      </c>
      <c r="BD189" s="146">
        <f>IF(AZ189=4,G189,0)</f>
        <v>0</v>
      </c>
      <c r="BE189" s="146">
        <f>IF(AZ189=5,G189,0)</f>
        <v>0</v>
      </c>
      <c r="CA189" s="177">
        <v>3</v>
      </c>
      <c r="CB189" s="177">
        <v>7</v>
      </c>
      <c r="CZ189" s="146">
        <v>1.6999999999999999E-3</v>
      </c>
    </row>
    <row r="190" spans="1:104">
      <c r="A190" s="184"/>
      <c r="B190" s="185" t="s">
        <v>74</v>
      </c>
      <c r="C190" s="186" t="str">
        <f>CONCATENATE(B176," ",C176)</f>
        <v>733 Rozvod potrubí</v>
      </c>
      <c r="D190" s="187"/>
      <c r="E190" s="188"/>
      <c r="F190" s="189"/>
      <c r="G190" s="190">
        <f>SUM(G176:G189)</f>
        <v>0</v>
      </c>
      <c r="O190" s="170">
        <v>4</v>
      </c>
      <c r="BA190" s="191">
        <f>SUM(BA176:BA189)</f>
        <v>0</v>
      </c>
      <c r="BB190" s="191">
        <f>SUM(BB176:BB189)</f>
        <v>0</v>
      </c>
      <c r="BC190" s="191">
        <f>SUM(BC176:BC189)</f>
        <v>0</v>
      </c>
      <c r="BD190" s="191">
        <f>SUM(BD176:BD189)</f>
        <v>0</v>
      </c>
      <c r="BE190" s="191">
        <f>SUM(BE176:BE189)</f>
        <v>0</v>
      </c>
    </row>
    <row r="191" spans="1:104">
      <c r="A191" s="163" t="s">
        <v>72</v>
      </c>
      <c r="B191" s="164" t="s">
        <v>433</v>
      </c>
      <c r="C191" s="165" t="s">
        <v>434</v>
      </c>
      <c r="D191" s="166"/>
      <c r="E191" s="167"/>
      <c r="F191" s="167"/>
      <c r="G191" s="168"/>
      <c r="H191" s="169"/>
      <c r="I191" s="169"/>
      <c r="O191" s="170">
        <v>1</v>
      </c>
    </row>
    <row r="192" spans="1:104" ht="22.5">
      <c r="A192" s="171">
        <v>162</v>
      </c>
      <c r="B192" s="172" t="s">
        <v>435</v>
      </c>
      <c r="C192" s="173" t="s">
        <v>436</v>
      </c>
      <c r="D192" s="174" t="s">
        <v>437</v>
      </c>
      <c r="E192" s="175">
        <v>157.5</v>
      </c>
      <c r="F192" s="175">
        <v>0</v>
      </c>
      <c r="G192" s="176">
        <f>E192*F192</f>
        <v>0</v>
      </c>
      <c r="O192" s="170">
        <v>2</v>
      </c>
      <c r="AA192" s="146">
        <v>2</v>
      </c>
      <c r="AB192" s="146">
        <v>7</v>
      </c>
      <c r="AC192" s="146">
        <v>7</v>
      </c>
      <c r="AZ192" s="146">
        <v>2</v>
      </c>
      <c r="BA192" s="146">
        <f>IF(AZ192=1,G192,0)</f>
        <v>0</v>
      </c>
      <c r="BB192" s="146">
        <f>IF(AZ192=2,G192,0)</f>
        <v>0</v>
      </c>
      <c r="BC192" s="146">
        <f>IF(AZ192=3,G192,0)</f>
        <v>0</v>
      </c>
      <c r="BD192" s="146">
        <f>IF(AZ192=4,G192,0)</f>
        <v>0</v>
      </c>
      <c r="BE192" s="146">
        <f>IF(AZ192=5,G192,0)</f>
        <v>0</v>
      </c>
      <c r="CA192" s="177">
        <v>2</v>
      </c>
      <c r="CB192" s="177">
        <v>7</v>
      </c>
      <c r="CZ192" s="146">
        <v>1.57E-3</v>
      </c>
    </row>
    <row r="193" spans="1:104" ht="22.5">
      <c r="A193" s="171">
        <v>163</v>
      </c>
      <c r="B193" s="172" t="s">
        <v>438</v>
      </c>
      <c r="C193" s="173" t="s">
        <v>439</v>
      </c>
      <c r="D193" s="174" t="s">
        <v>437</v>
      </c>
      <c r="E193" s="175">
        <v>161.9</v>
      </c>
      <c r="F193" s="175">
        <v>0</v>
      </c>
      <c r="G193" s="176">
        <f>E193*F193</f>
        <v>0</v>
      </c>
      <c r="O193" s="170">
        <v>2</v>
      </c>
      <c r="AA193" s="146">
        <v>2</v>
      </c>
      <c r="AB193" s="146">
        <v>7</v>
      </c>
      <c r="AC193" s="146">
        <v>7</v>
      </c>
      <c r="AZ193" s="146">
        <v>2</v>
      </c>
      <c r="BA193" s="146">
        <f>IF(AZ193=1,G193,0)</f>
        <v>0</v>
      </c>
      <c r="BB193" s="146">
        <f>IF(AZ193=2,G193,0)</f>
        <v>0</v>
      </c>
      <c r="BC193" s="146">
        <f>IF(AZ193=3,G193,0)</f>
        <v>0</v>
      </c>
      <c r="BD193" s="146">
        <f>IF(AZ193=4,G193,0)</f>
        <v>0</v>
      </c>
      <c r="BE193" s="146">
        <f>IF(AZ193=5,G193,0)</f>
        <v>0</v>
      </c>
      <c r="CA193" s="177">
        <v>2</v>
      </c>
      <c r="CB193" s="177">
        <v>7</v>
      </c>
      <c r="CZ193" s="146">
        <v>1.57E-3</v>
      </c>
    </row>
    <row r="194" spans="1:104">
      <c r="A194" s="184"/>
      <c r="B194" s="185" t="s">
        <v>74</v>
      </c>
      <c r="C194" s="186" t="str">
        <f>CONCATENATE(B191," ",C191)</f>
        <v>736 Podlahové vytápění</v>
      </c>
      <c r="D194" s="187"/>
      <c r="E194" s="188"/>
      <c r="F194" s="189"/>
      <c r="G194" s="190">
        <f>SUM(G191:G193)</f>
        <v>0</v>
      </c>
      <c r="O194" s="170">
        <v>4</v>
      </c>
      <c r="BA194" s="191">
        <f>SUM(BA191:BA193)</f>
        <v>0</v>
      </c>
      <c r="BB194" s="191">
        <f>SUM(BB191:BB193)</f>
        <v>0</v>
      </c>
      <c r="BC194" s="191">
        <f>SUM(BC191:BC193)</f>
        <v>0</v>
      </c>
      <c r="BD194" s="191">
        <f>SUM(BD191:BD193)</f>
        <v>0</v>
      </c>
      <c r="BE194" s="191">
        <f>SUM(BE191:BE193)</f>
        <v>0</v>
      </c>
    </row>
    <row r="195" spans="1:104">
      <c r="A195" s="163" t="s">
        <v>72</v>
      </c>
      <c r="B195" s="164" t="s">
        <v>440</v>
      </c>
      <c r="C195" s="165" t="s">
        <v>441</v>
      </c>
      <c r="D195" s="166"/>
      <c r="E195" s="167"/>
      <c r="F195" s="167"/>
      <c r="G195" s="168"/>
      <c r="H195" s="169"/>
      <c r="I195" s="169"/>
      <c r="O195" s="170">
        <v>1</v>
      </c>
    </row>
    <row r="196" spans="1:104">
      <c r="A196" s="171">
        <v>164</v>
      </c>
      <c r="B196" s="172" t="s">
        <v>442</v>
      </c>
      <c r="C196" s="173" t="s">
        <v>443</v>
      </c>
      <c r="D196" s="174" t="s">
        <v>444</v>
      </c>
      <c r="E196" s="175">
        <v>1</v>
      </c>
      <c r="F196" s="175">
        <v>0</v>
      </c>
      <c r="G196" s="176">
        <f>E196*F196</f>
        <v>0</v>
      </c>
      <c r="O196" s="170">
        <v>2</v>
      </c>
      <c r="AA196" s="146">
        <v>1</v>
      </c>
      <c r="AB196" s="146">
        <v>7</v>
      </c>
      <c r="AC196" s="146">
        <v>7</v>
      </c>
      <c r="AZ196" s="146">
        <v>2</v>
      </c>
      <c r="BA196" s="146">
        <f>IF(AZ196=1,G196,0)</f>
        <v>0</v>
      </c>
      <c r="BB196" s="146">
        <f>IF(AZ196=2,G196,0)</f>
        <v>0</v>
      </c>
      <c r="BC196" s="146">
        <f>IF(AZ196=3,G196,0)</f>
        <v>0</v>
      </c>
      <c r="BD196" s="146">
        <f>IF(AZ196=4,G196,0)</f>
        <v>0</v>
      </c>
      <c r="BE196" s="146">
        <f>IF(AZ196=5,G196,0)</f>
        <v>0</v>
      </c>
      <c r="CA196" s="177">
        <v>1</v>
      </c>
      <c r="CB196" s="177">
        <v>7</v>
      </c>
      <c r="CZ196" s="146">
        <v>0</v>
      </c>
    </row>
    <row r="197" spans="1:104">
      <c r="A197" s="171">
        <v>165</v>
      </c>
      <c r="B197" s="172" t="s">
        <v>445</v>
      </c>
      <c r="C197" s="173" t="s">
        <v>446</v>
      </c>
      <c r="D197" s="174" t="s">
        <v>154</v>
      </c>
      <c r="E197" s="175">
        <v>1</v>
      </c>
      <c r="F197" s="175">
        <v>0</v>
      </c>
      <c r="G197" s="176">
        <f>E197*F197</f>
        <v>0</v>
      </c>
      <c r="O197" s="170">
        <v>2</v>
      </c>
      <c r="AA197" s="146">
        <v>1</v>
      </c>
      <c r="AB197" s="146">
        <v>7</v>
      </c>
      <c r="AC197" s="146">
        <v>7</v>
      </c>
      <c r="AZ197" s="146">
        <v>2</v>
      </c>
      <c r="BA197" s="146">
        <f>IF(AZ197=1,G197,0)</f>
        <v>0</v>
      </c>
      <c r="BB197" s="146">
        <f>IF(AZ197=2,G197,0)</f>
        <v>0</v>
      </c>
      <c r="BC197" s="146">
        <f>IF(AZ197=3,G197,0)</f>
        <v>0</v>
      </c>
      <c r="BD197" s="146">
        <f>IF(AZ197=4,G197,0)</f>
        <v>0</v>
      </c>
      <c r="BE197" s="146">
        <f>IF(AZ197=5,G197,0)</f>
        <v>0</v>
      </c>
      <c r="CA197" s="177">
        <v>1</v>
      </c>
      <c r="CB197" s="177">
        <v>7</v>
      </c>
      <c r="CZ197" s="146">
        <v>0</v>
      </c>
    </row>
    <row r="198" spans="1:104">
      <c r="A198" s="184"/>
      <c r="B198" s="185" t="s">
        <v>74</v>
      </c>
      <c r="C198" s="186" t="str">
        <f>CONCATENATE(B195," ",C195)</f>
        <v>799 Ostatní</v>
      </c>
      <c r="D198" s="187"/>
      <c r="E198" s="188"/>
      <c r="F198" s="189"/>
      <c r="G198" s="190">
        <f>SUM(G195:G197)</f>
        <v>0</v>
      </c>
      <c r="O198" s="170">
        <v>4</v>
      </c>
      <c r="BA198" s="191">
        <f>SUM(BA195:BA197)</f>
        <v>0</v>
      </c>
      <c r="BB198" s="191">
        <f>SUM(BB195:BB197)</f>
        <v>0</v>
      </c>
      <c r="BC198" s="191">
        <f>SUM(BC195:BC197)</f>
        <v>0</v>
      </c>
      <c r="BD198" s="191">
        <f>SUM(BD195:BD197)</f>
        <v>0</v>
      </c>
      <c r="BE198" s="191">
        <f>SUM(BE195:BE197)</f>
        <v>0</v>
      </c>
    </row>
    <row r="199" spans="1:104">
      <c r="E199" s="146"/>
    </row>
    <row r="200" spans="1:104">
      <c r="E200" s="146"/>
    </row>
    <row r="201" spans="1:104">
      <c r="E201" s="146"/>
    </row>
    <row r="202" spans="1:104">
      <c r="E202" s="146"/>
    </row>
    <row r="203" spans="1:104">
      <c r="E203" s="146"/>
    </row>
    <row r="204" spans="1:104">
      <c r="E204" s="146"/>
    </row>
    <row r="205" spans="1:104">
      <c r="E205" s="146"/>
    </row>
    <row r="206" spans="1:104">
      <c r="E206" s="146"/>
    </row>
    <row r="207" spans="1:104">
      <c r="E207" s="146"/>
    </row>
    <row r="208" spans="1:104">
      <c r="E208" s="146"/>
    </row>
    <row r="209" spans="1:7">
      <c r="E209" s="146"/>
    </row>
    <row r="210" spans="1:7">
      <c r="E210" s="146"/>
    </row>
    <row r="211" spans="1:7">
      <c r="E211" s="146"/>
    </row>
    <row r="212" spans="1:7">
      <c r="E212" s="146"/>
    </row>
    <row r="213" spans="1:7">
      <c r="E213" s="146"/>
    </row>
    <row r="214" spans="1:7">
      <c r="E214" s="146"/>
    </row>
    <row r="215" spans="1:7">
      <c r="E215" s="146"/>
    </row>
    <row r="216" spans="1:7">
      <c r="E216" s="146"/>
    </row>
    <row r="217" spans="1:7">
      <c r="E217" s="146"/>
    </row>
    <row r="218" spans="1:7">
      <c r="E218" s="146"/>
    </row>
    <row r="219" spans="1:7">
      <c r="E219" s="146"/>
    </row>
    <row r="220" spans="1:7">
      <c r="E220" s="146"/>
    </row>
    <row r="221" spans="1:7">
      <c r="E221" s="146"/>
    </row>
    <row r="222" spans="1:7">
      <c r="A222" s="192"/>
      <c r="B222" s="192"/>
      <c r="C222" s="192"/>
      <c r="D222" s="192"/>
      <c r="E222" s="192"/>
      <c r="F222" s="192"/>
      <c r="G222" s="192"/>
    </row>
    <row r="223" spans="1:7">
      <c r="A223" s="192"/>
      <c r="B223" s="192"/>
      <c r="C223" s="192"/>
      <c r="D223" s="192"/>
      <c r="E223" s="192"/>
      <c r="F223" s="192"/>
      <c r="G223" s="192"/>
    </row>
    <row r="224" spans="1:7">
      <c r="A224" s="192"/>
      <c r="B224" s="192"/>
      <c r="C224" s="192"/>
      <c r="D224" s="192"/>
      <c r="E224" s="192"/>
      <c r="F224" s="192"/>
      <c r="G224" s="192"/>
    </row>
    <row r="225" spans="1:7">
      <c r="A225" s="192"/>
      <c r="B225" s="192"/>
      <c r="C225" s="192"/>
      <c r="D225" s="192"/>
      <c r="E225" s="192"/>
      <c r="F225" s="192"/>
      <c r="G225" s="192"/>
    </row>
    <row r="226" spans="1:7">
      <c r="E226" s="146"/>
    </row>
    <row r="227" spans="1:7">
      <c r="E227" s="146"/>
    </row>
    <row r="228" spans="1:7">
      <c r="E228" s="146"/>
    </row>
    <row r="229" spans="1:7">
      <c r="E229" s="146"/>
    </row>
    <row r="230" spans="1:7">
      <c r="E230" s="146"/>
    </row>
    <row r="231" spans="1:7">
      <c r="E231" s="146"/>
    </row>
    <row r="232" spans="1:7">
      <c r="E232" s="146"/>
    </row>
    <row r="233" spans="1:7">
      <c r="E233" s="146"/>
    </row>
    <row r="234" spans="1:7">
      <c r="E234" s="146"/>
    </row>
    <row r="235" spans="1:7">
      <c r="E235" s="146"/>
    </row>
    <row r="236" spans="1:7">
      <c r="E236" s="146"/>
    </row>
    <row r="237" spans="1:7">
      <c r="E237" s="146"/>
    </row>
    <row r="238" spans="1:7">
      <c r="E238" s="146"/>
    </row>
    <row r="239" spans="1:7">
      <c r="E239" s="146"/>
    </row>
    <row r="240" spans="1:7">
      <c r="E240" s="146"/>
    </row>
    <row r="241" spans="5:5">
      <c r="E241" s="146"/>
    </row>
    <row r="242" spans="5:5">
      <c r="E242" s="146"/>
    </row>
    <row r="243" spans="5:5">
      <c r="E243" s="146"/>
    </row>
    <row r="244" spans="5:5">
      <c r="E244" s="146"/>
    </row>
    <row r="245" spans="5:5">
      <c r="E245" s="146"/>
    </row>
    <row r="246" spans="5:5">
      <c r="E246" s="146"/>
    </row>
    <row r="247" spans="5:5">
      <c r="E247" s="146"/>
    </row>
    <row r="248" spans="5:5">
      <c r="E248" s="146"/>
    </row>
    <row r="249" spans="5:5">
      <c r="E249" s="146"/>
    </row>
    <row r="250" spans="5:5">
      <c r="E250" s="146"/>
    </row>
    <row r="251" spans="5:5">
      <c r="E251" s="146"/>
    </row>
    <row r="252" spans="5:5">
      <c r="E252" s="146"/>
    </row>
    <row r="253" spans="5:5">
      <c r="E253" s="146"/>
    </row>
    <row r="254" spans="5:5">
      <c r="E254" s="146"/>
    </row>
    <row r="255" spans="5:5">
      <c r="E255" s="146"/>
    </row>
    <row r="256" spans="5:5">
      <c r="E256" s="146"/>
    </row>
    <row r="257" spans="1:7">
      <c r="A257" s="193"/>
      <c r="B257" s="193"/>
    </row>
    <row r="258" spans="1:7">
      <c r="A258" s="192"/>
      <c r="B258" s="192"/>
      <c r="C258" s="195"/>
      <c r="D258" s="195"/>
      <c r="E258" s="196"/>
      <c r="F258" s="195"/>
      <c r="G258" s="197"/>
    </row>
    <row r="259" spans="1:7">
      <c r="A259" s="198"/>
      <c r="B259" s="198"/>
      <c r="C259" s="192"/>
      <c r="D259" s="192"/>
      <c r="E259" s="199"/>
      <c r="F259" s="192"/>
      <c r="G259" s="192"/>
    </row>
    <row r="260" spans="1:7">
      <c r="A260" s="192"/>
      <c r="B260" s="192"/>
      <c r="C260" s="192"/>
      <c r="D260" s="192"/>
      <c r="E260" s="199"/>
      <c r="F260" s="192"/>
      <c r="G260" s="192"/>
    </row>
    <row r="261" spans="1:7">
      <c r="A261" s="192"/>
      <c r="B261" s="192"/>
      <c r="C261" s="192"/>
      <c r="D261" s="192"/>
      <c r="E261" s="199"/>
      <c r="F261" s="192"/>
      <c r="G261" s="192"/>
    </row>
    <row r="262" spans="1:7">
      <c r="A262" s="192"/>
      <c r="B262" s="192"/>
      <c r="C262" s="192"/>
      <c r="D262" s="192"/>
      <c r="E262" s="199"/>
      <c r="F262" s="192"/>
      <c r="G262" s="192"/>
    </row>
    <row r="263" spans="1:7">
      <c r="A263" s="192"/>
      <c r="B263" s="192"/>
      <c r="C263" s="192"/>
      <c r="D263" s="192"/>
      <c r="E263" s="199"/>
      <c r="F263" s="192"/>
      <c r="G263" s="192"/>
    </row>
    <row r="264" spans="1:7">
      <c r="A264" s="192"/>
      <c r="B264" s="192"/>
      <c r="C264" s="192"/>
      <c r="D264" s="192"/>
      <c r="E264" s="199"/>
      <c r="F264" s="192"/>
      <c r="G264" s="192"/>
    </row>
    <row r="265" spans="1:7">
      <c r="A265" s="192"/>
      <c r="B265" s="192"/>
      <c r="C265" s="192"/>
      <c r="D265" s="192"/>
      <c r="E265" s="199"/>
      <c r="F265" s="192"/>
      <c r="G265" s="192"/>
    </row>
    <row r="266" spans="1:7">
      <c r="A266" s="192"/>
      <c r="B266" s="192"/>
      <c r="C266" s="192"/>
      <c r="D266" s="192"/>
      <c r="E266" s="199"/>
      <c r="F266" s="192"/>
      <c r="G266" s="192"/>
    </row>
    <row r="267" spans="1:7">
      <c r="A267" s="192"/>
      <c r="B267" s="192"/>
      <c r="C267" s="192"/>
      <c r="D267" s="192"/>
      <c r="E267" s="199"/>
      <c r="F267" s="192"/>
      <c r="G267" s="192"/>
    </row>
    <row r="268" spans="1:7">
      <c r="A268" s="192"/>
      <c r="B268" s="192"/>
      <c r="C268" s="192"/>
      <c r="D268" s="192"/>
      <c r="E268" s="199"/>
      <c r="F268" s="192"/>
      <c r="G268" s="192"/>
    </row>
    <row r="269" spans="1:7">
      <c r="A269" s="192"/>
      <c r="B269" s="192"/>
      <c r="C269" s="192"/>
      <c r="D269" s="192"/>
      <c r="E269" s="199"/>
      <c r="F269" s="192"/>
      <c r="G269" s="192"/>
    </row>
    <row r="270" spans="1:7">
      <c r="A270" s="192"/>
      <c r="B270" s="192"/>
      <c r="C270" s="192"/>
      <c r="D270" s="192"/>
      <c r="E270" s="199"/>
      <c r="F270" s="192"/>
      <c r="G270" s="192"/>
    </row>
    <row r="271" spans="1:7">
      <c r="A271" s="192"/>
      <c r="B271" s="192"/>
      <c r="C271" s="192"/>
      <c r="D271" s="192"/>
      <c r="E271" s="199"/>
      <c r="F271" s="192"/>
      <c r="G271" s="192"/>
    </row>
  </sheetData>
  <mergeCells count="9">
    <mergeCell ref="A1:G1"/>
    <mergeCell ref="A3:B3"/>
    <mergeCell ref="A4:B4"/>
    <mergeCell ref="E4:G4"/>
    <mergeCell ref="C185:D185"/>
    <mergeCell ref="C186:D186"/>
    <mergeCell ref="C187:D187"/>
    <mergeCell ref="C188:D188"/>
    <mergeCell ref="C28:D28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</dc:creator>
  <cp:lastModifiedBy>Josef Kudrna</cp:lastModifiedBy>
  <dcterms:created xsi:type="dcterms:W3CDTF">2020-09-23T19:28:51Z</dcterms:created>
  <dcterms:modified xsi:type="dcterms:W3CDTF">2020-10-15T08:15:16Z</dcterms:modified>
</cp:coreProperties>
</file>